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8800" windowHeight="12000" activeTab="1"/>
  </bookViews>
  <sheets>
    <sheet name="종합" sheetId="3" r:id="rId1"/>
    <sheet name="원자료" sheetId="1" r:id="rId2"/>
    <sheet name="요약" sheetId="4" r:id="rId3"/>
  </sheets>
  <definedNames>
    <definedName name="_xlnm.Print_Area" localSheetId="1">원자료!$A$1:$J$30</definedName>
  </definedNames>
  <calcPr calcId="162913"/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D21" i="3" l="1"/>
  <c r="D48" i="3" s="1"/>
  <c r="B48" i="3"/>
  <c r="C48" i="3"/>
  <c r="C26" i="1"/>
  <c r="I26" i="1"/>
  <c r="B26" i="1" s="1"/>
  <c r="D26" i="1" l="1"/>
  <c r="B47" i="3"/>
  <c r="C47" i="3"/>
  <c r="D20" i="3"/>
  <c r="D47" i="3" s="1"/>
  <c r="I25" i="1"/>
  <c r="B25" i="1" s="1"/>
  <c r="C25" i="1"/>
  <c r="D25" i="1" l="1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9" i="3"/>
  <c r="C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9" i="3"/>
  <c r="B31" i="3"/>
  <c r="D4" i="3"/>
  <c r="D31" i="3" s="1"/>
  <c r="D5" i="3"/>
  <c r="D32" i="3" s="1"/>
  <c r="D6" i="3"/>
  <c r="D33" i="3" s="1"/>
  <c r="D7" i="3"/>
  <c r="D34" i="3" s="1"/>
  <c r="D8" i="3"/>
  <c r="D35" i="3" s="1"/>
  <c r="D9" i="3"/>
  <c r="D36" i="3" s="1"/>
  <c r="D10" i="3"/>
  <c r="D37" i="3" s="1"/>
  <c r="D11" i="3"/>
  <c r="D38" i="3" s="1"/>
  <c r="D12" i="3"/>
  <c r="D39" i="3" s="1"/>
  <c r="D13" i="3"/>
  <c r="D40" i="3" s="1"/>
  <c r="D14" i="3"/>
  <c r="D41" i="3" s="1"/>
  <c r="D15" i="3"/>
  <c r="D42" i="3" s="1"/>
  <c r="D16" i="3"/>
  <c r="D43" i="3" s="1"/>
  <c r="D17" i="3"/>
  <c r="D44" i="3" s="1"/>
  <c r="D18" i="3"/>
  <c r="D45" i="3" s="1"/>
  <c r="D19" i="3"/>
  <c r="D46" i="3" s="1"/>
  <c r="D22" i="3"/>
  <c r="D49" i="3" s="1"/>
  <c r="C8" i="1" l="1"/>
  <c r="C7" i="1"/>
  <c r="C6" i="1"/>
  <c r="D6" i="1" s="1"/>
  <c r="C5" i="1"/>
  <c r="C4" i="1"/>
  <c r="D4" i="1" s="1"/>
  <c r="C9" i="1"/>
  <c r="I9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D10" i="1" s="1"/>
  <c r="I23" i="1"/>
  <c r="B23" i="1" s="1"/>
  <c r="I22" i="1"/>
  <c r="B22" i="1" s="1"/>
  <c r="I21" i="1"/>
  <c r="B21" i="1" s="1"/>
  <c r="I20" i="1"/>
  <c r="B20" i="1" s="1"/>
  <c r="I18" i="1"/>
  <c r="B18" i="1" s="1"/>
  <c r="I17" i="1"/>
  <c r="B17" i="1" s="1"/>
  <c r="I16" i="1"/>
  <c r="B16" i="1" s="1"/>
  <c r="I15" i="1"/>
  <c r="B15" i="1" s="1"/>
  <c r="I12" i="1"/>
  <c r="B12" i="1" s="1"/>
  <c r="I11" i="1"/>
  <c r="I10" i="1"/>
  <c r="I8" i="1"/>
  <c r="B8" i="1" s="1"/>
  <c r="I7" i="1"/>
  <c r="B7" i="1" s="1"/>
  <c r="I6" i="1"/>
  <c r="I5" i="1"/>
  <c r="I4" i="1"/>
  <c r="I14" i="1"/>
  <c r="B14" i="1" s="1"/>
  <c r="I13" i="1"/>
  <c r="B13" i="1" s="1"/>
  <c r="I19" i="1"/>
  <c r="B19" i="1" s="1"/>
  <c r="D5" i="1"/>
  <c r="I24" i="1"/>
  <c r="D21" i="1" l="1"/>
  <c r="D13" i="1"/>
  <c r="D14" i="1"/>
  <c r="D7" i="1"/>
  <c r="D20" i="1"/>
  <c r="D8" i="1"/>
  <c r="D15" i="1"/>
  <c r="D16" i="1"/>
  <c r="D17" i="1"/>
  <c r="D18" i="1"/>
  <c r="D12" i="1"/>
  <c r="D23" i="1"/>
  <c r="D19" i="1"/>
  <c r="B24" i="1"/>
  <c r="D22" i="1"/>
  <c r="D24" i="1" l="1"/>
</calcChain>
</file>

<file path=xl/sharedStrings.xml><?xml version="1.0" encoding="utf-8"?>
<sst xmlns="http://schemas.openxmlformats.org/spreadsheetml/2006/main" count="93" uniqueCount="73">
  <si>
    <t>1. 국내 기부금 총액</t>
    <phoneticPr fontId="3" type="noConversion"/>
  </si>
  <si>
    <t>(단위 : 백만원)</t>
    <phoneticPr fontId="3" type="noConversion"/>
  </si>
  <si>
    <t>연도</t>
    <phoneticPr fontId="3" type="noConversion"/>
  </si>
  <si>
    <t>개인 기부금</t>
    <phoneticPr fontId="3" type="noConversion"/>
  </si>
  <si>
    <t>법인 기부금</t>
    <phoneticPr fontId="3" type="noConversion"/>
  </si>
  <si>
    <t>합계</t>
    <phoneticPr fontId="3" type="noConversion"/>
  </si>
  <si>
    <t>https://stats.nts.go.kr/national/major.asp</t>
    <phoneticPr fontId="3" type="noConversion"/>
  </si>
  <si>
    <t>개인기부금</t>
    <phoneticPr fontId="3" type="noConversion"/>
  </si>
  <si>
    <t>근로소득</t>
    <phoneticPr fontId="3" type="noConversion"/>
  </si>
  <si>
    <t>종합소득</t>
    <phoneticPr fontId="3" type="noConversion"/>
  </si>
  <si>
    <t>기부금 소득공제액</t>
    <phoneticPr fontId="3" type="noConversion"/>
  </si>
  <si>
    <t>기부금 합계</t>
    <phoneticPr fontId="3" type="noConversion"/>
  </si>
  <si>
    <t>법인기부금</t>
    <phoneticPr fontId="3" type="noConversion"/>
  </si>
  <si>
    <t>개인</t>
    <phoneticPr fontId="3" type="noConversion"/>
  </si>
  <si>
    <t>법인</t>
    <phoneticPr fontId="3" type="noConversion"/>
  </si>
  <si>
    <t>국세청 국세통계 연보</t>
    <phoneticPr fontId="3" type="noConversion"/>
  </si>
  <si>
    <t>↑ 국세청 국세통계 연보 &gt;&gt;8. 법인세&gt;&gt;8-3-6(~2012)/8-3-14(2013~) 접대비,기부금 신고현황</t>
    <phoneticPr fontId="3" type="noConversion"/>
  </si>
  <si>
    <t>* 출처(~2004) :</t>
    <phoneticPr fontId="3" type="noConversion"/>
  </si>
  <si>
    <t>출처(2005~) :</t>
    <phoneticPr fontId="3" type="noConversion"/>
  </si>
  <si>
    <t>기부금 세액공제 대상금액</t>
    <phoneticPr fontId="3" type="noConversion"/>
  </si>
  <si>
    <t>국세청 국세통계 연보(각 년도)</t>
    <phoneticPr fontId="3" type="noConversion"/>
  </si>
  <si>
    <t>: 국세청 국세통계 연보(각 년도, 책자)</t>
    <phoneticPr fontId="3" type="noConversion"/>
  </si>
  <si>
    <t>근로소득 연말정산</t>
    <phoneticPr fontId="3" type="noConversion"/>
  </si>
  <si>
    <t>: 미확인</t>
    <phoneticPr fontId="3" type="noConversion"/>
  </si>
  <si>
    <t>종합소득</t>
    <phoneticPr fontId="3" type="noConversion"/>
  </si>
  <si>
    <t>파악 중</t>
    <phoneticPr fontId="3" type="noConversion"/>
  </si>
  <si>
    <t>소득공제 : 특별공제 중 기부금</t>
    <phoneticPr fontId="3" type="noConversion"/>
  </si>
  <si>
    <t>세액공제 : 기부정치자금 세액공제(대상금액)</t>
    <phoneticPr fontId="3" type="noConversion"/>
  </si>
  <si>
    <t>1997~2004년 귀속</t>
    <phoneticPr fontId="3" type="noConversion"/>
  </si>
  <si>
    <t>=&gt; 공공데이터 제공 신청(data.go.kr) / 거부당함.</t>
    <phoneticPr fontId="3" type="noConversion"/>
  </si>
  <si>
    <t>: 손원익. 2010. 우리나라의 기부 현황 및 정책과제. 「나눔과 기부문화 활성화를 위한 공익신탁법제 개선 심포지엄」 법무부,한국비영리학회,아름다운재단. 14쪽 (※ 국세청 국세통계연보를 인용했다고 함.)</t>
    <phoneticPr fontId="3" type="noConversion"/>
  </si>
  <si>
    <t>: 김진 외. 2014. 제2장. 기부금 조세지원제도 현황. 『기부금 세제지원 개선방안 연구』 사회복지공동모금회. 27쪽 (※ 국세청 국세통계연보를 인용했다고 함.)</t>
    <phoneticPr fontId="3" type="noConversion"/>
  </si>
  <si>
    <t>출처 : 국세청. 「국세통계연보」 각 년도.</t>
    <phoneticPr fontId="3" type="noConversion"/>
  </si>
  <si>
    <t>(단위 : 백만원)</t>
    <phoneticPr fontId="3" type="noConversion"/>
  </si>
  <si>
    <t>(단위 : 조원)</t>
    <phoneticPr fontId="3" type="noConversion"/>
  </si>
  <si>
    <t>↑ 국세청 국세통계 연보 &gt;&gt;4. 원천세 &gt;&gt; 4-2-1. 근로소득 연말정산 신고현황 &gt; "특별공제" &gt; "기부금소득공제액"</t>
    <phoneticPr fontId="3" type="noConversion"/>
  </si>
  <si>
    <t>↑ 국세청 국세통계 연보 &gt;&gt;4. 원천세 &gt;&gt; 4-2-1.근로소득 연말정산 신고현황 &gt; "기부정치자금"(~2012), "기부금세액공제대상금액" (2013~)</t>
    <phoneticPr fontId="3" type="noConversion"/>
  </si>
  <si>
    <t>↑ 국세청 국세통계 연보 &gt;&gt;3. (종합)소득세 &gt;&gt;3-2-7. 기부금 신고 현황 &gt;&gt; "기부금합계"</t>
    <phoneticPr fontId="3" type="noConversion"/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</si>
  <si>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</si>
  <si>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</si>
  <si>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</si>
  <si>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</si>
  <si>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</si>
  <si>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</si>
  <si>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</si>
  <si>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</si>
  <si>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</si>
  <si>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</si>
  <si>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</si>
  <si>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</si>
  <si>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</si>
  <si>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</si>
  <si>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</si>
  <si>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</si>
  <si>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</si>
  <si>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</si>
  <si>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</si>
  <si>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</si>
  <si>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</si>
  <si>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</si>
  <si>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</si>
  <si>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*2020년 인플레이션 적용</t>
    <phoneticPr fontId="3" type="noConversion"/>
  </si>
  <si>
    <t>소비자물가지수</t>
    <phoneticPr fontId="3" type="noConversion"/>
  </si>
  <si>
    <t>연도</t>
  </si>
  <si>
    <t>개인 기부금</t>
  </si>
  <si>
    <t>법인기부금</t>
  </si>
  <si>
    <t>합계</t>
  </si>
  <si>
    <t>기부금총액 요약</t>
    <phoneticPr fontId="3" type="noConversion"/>
  </si>
  <si>
    <t>기부금총액 요약-인플레이션적용</t>
    <phoneticPr fontId="3" type="noConversion"/>
  </si>
  <si>
    <t>인플레이션 적용 기부금총액</t>
    <phoneticPr fontId="3" type="noConversion"/>
  </si>
  <si>
    <t>총기부금액</t>
    <phoneticPr fontId="3" type="noConversion"/>
  </si>
  <si>
    <t>전년대비 상승률</t>
    <phoneticPr fontId="3" type="noConversion"/>
  </si>
  <si>
    <t xml:space="preserve">*2005-2013년   근로소득&gt;기부금 세액공제 대상금액 에 있는 숫자는 정치기부금. 
2014년부터는 정치기부금이 세액공제대상내역에 포함되어 있음. 2014 이전에는 정치기부금이 개인기부금에 포함되지 않아서 일관성 유지를 위해 별도로 기입함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</si>
</sst>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_ ;[Red]\-#,##0\ "/>
    <numFmt numFmtId="178" formatCode="#,##0_);[Red]\(#,##0\)"/>
    <numFmt numFmtId="179" formatCode="#,##0.0_ "/>
    <numFmt numFmtId="180" formatCode="0.0_);[Red]\(0.0\)"/>
    <numFmt numFmtId="181" formatCode="0.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u/>
      <sz val="9"/>
      <color theme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7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0"/>
      <color rgb="FF000000"/>
      <name val="Arial"/>
      <family val="2"/>
    </font>
    <font>
      <sz val="1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EBD7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6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0" fontId="0" fillId="0" borderId="7" xfId="0" applyBorder="1" applyAlignment="1">
      <alignment horizontal="center" vertical="center"/>
    </xf>
    <xf numFmtId="41" fontId="0" fillId="0" borderId="8" xfId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8" fillId="0" borderId="0" xfId="2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41" fontId="0" fillId="0" borderId="11" xfId="1" applyFont="1" applyBorder="1">
      <alignment vertical="center"/>
    </xf>
    <xf numFmtId="41" fontId="0" fillId="0" borderId="0" xfId="1" applyFont="1" applyFill="1" applyBorder="1">
      <alignment vertical="center"/>
    </xf>
    <xf numFmtId="0" fontId="0" fillId="0" borderId="0" xfId="0" applyBorder="1">
      <alignment vertical="center"/>
    </xf>
    <xf numFmtId="41" fontId="0" fillId="0" borderId="5" xfId="1" applyFont="1" applyBorder="1" applyAlignment="1">
      <alignment horizontal="right" vertical="center"/>
    </xf>
    <xf numFmtId="178" fontId="10" fillId="3" borderId="0" xfId="0" applyNumberFormat="1" applyFont="1" applyFill="1" applyBorder="1">
      <alignment vertical="center"/>
    </xf>
    <xf numFmtId="178" fontId="10" fillId="0" borderId="0" xfId="0" applyNumberFormat="1" applyFont="1" applyFill="1" applyBorder="1">
      <alignment vertical="center"/>
    </xf>
    <xf numFmtId="178" fontId="11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 shrinkToFit="1"/>
    </xf>
    <xf numFmtId="178" fontId="11" fillId="0" borderId="0" xfId="1" applyNumberFormat="1" applyFont="1" applyFill="1" applyBorder="1" applyAlignment="1">
      <alignment vertical="center"/>
    </xf>
    <xf numFmtId="178" fontId="10" fillId="4" borderId="0" xfId="0" applyNumberFormat="1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178" fontId="10" fillId="5" borderId="0" xfId="0" applyNumberFormat="1" applyFont="1" applyFill="1" applyBorder="1">
      <alignment vertical="center"/>
    </xf>
    <xf numFmtId="0" fontId="7" fillId="5" borderId="0" xfId="0" applyFont="1" applyFill="1">
      <alignment vertical="center"/>
    </xf>
    <xf numFmtId="0" fontId="9" fillId="0" borderId="0" xfId="0" applyFont="1">
      <alignment vertical="center"/>
    </xf>
    <xf numFmtId="177" fontId="9" fillId="0" borderId="0" xfId="0" applyNumberFormat="1" applyFont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0" fillId="0" borderId="9" xfId="0" applyBorder="1">
      <alignment vertical="center"/>
    </xf>
    <xf numFmtId="0" fontId="7" fillId="0" borderId="0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quotePrefix="1" applyFont="1">
      <alignment vertical="center"/>
    </xf>
    <xf numFmtId="178" fontId="10" fillId="6" borderId="0" xfId="0" applyNumberFormat="1" applyFont="1" applyFill="1" applyBorder="1">
      <alignment vertical="center"/>
    </xf>
    <xf numFmtId="0" fontId="0" fillId="6" borderId="0" xfId="0" applyFill="1">
      <alignment vertical="center"/>
    </xf>
    <xf numFmtId="41" fontId="0" fillId="3" borderId="5" xfId="1" applyFont="1" applyFill="1" applyBorder="1">
      <alignment vertical="center"/>
    </xf>
    <xf numFmtId="41" fontId="0" fillId="3" borderId="8" xfId="1" applyFont="1" applyFill="1" applyBorder="1">
      <alignment vertical="center"/>
    </xf>
    <xf numFmtId="178" fontId="10" fillId="7" borderId="0" xfId="0" applyNumberFormat="1" applyFont="1" applyFill="1" applyBorder="1">
      <alignment vertical="center"/>
    </xf>
    <xf numFmtId="0" fontId="0" fillId="7" borderId="0" xfId="0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0" xfId="0" applyNumberFormat="1" applyBorder="1">
      <alignment vertical="center"/>
    </xf>
    <xf numFmtId="0" fontId="0" fillId="0" borderId="10" xfId="0" applyFill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41" fontId="0" fillId="0" borderId="19" xfId="0" applyNumberFormat="1" applyBorder="1" applyAlignment="1">
      <alignment horizontal="right" vertical="center"/>
    </xf>
    <xf numFmtId="176" fontId="0" fillId="0" borderId="20" xfId="0" applyNumberFormat="1" applyBorder="1">
      <alignment vertical="center"/>
    </xf>
    <xf numFmtId="0" fontId="0" fillId="0" borderId="21" xfId="0" applyFill="1" applyBorder="1" applyAlignment="1">
      <alignment horizontal="center" vertical="center"/>
    </xf>
    <xf numFmtId="177" fontId="0" fillId="0" borderId="22" xfId="0" applyNumberFormat="1" applyBorder="1">
      <alignment vertical="center"/>
    </xf>
    <xf numFmtId="41" fontId="0" fillId="0" borderId="22" xfId="0" applyNumberFormat="1" applyBorder="1" applyAlignment="1">
      <alignment horizontal="right" vertical="center"/>
    </xf>
    <xf numFmtId="176" fontId="0" fillId="0" borderId="23" xfId="0" applyNumberFormat="1" applyBorder="1">
      <alignment vertical="center"/>
    </xf>
    <xf numFmtId="0" fontId="0" fillId="0" borderId="7" xfId="0" applyFill="1" applyBorder="1" applyAlignment="1">
      <alignment horizontal="center" vertical="center"/>
    </xf>
    <xf numFmtId="177" fontId="0" fillId="0" borderId="24" xfId="0" applyNumberFormat="1" applyBorder="1">
      <alignment vertical="center"/>
    </xf>
    <xf numFmtId="41" fontId="0" fillId="0" borderId="24" xfId="0" applyNumberFormat="1" applyBorder="1" applyAlignment="1">
      <alignment horizontal="right" vertical="center"/>
    </xf>
    <xf numFmtId="176" fontId="0" fillId="0" borderId="8" xfId="0" applyNumberFormat="1" applyBorder="1">
      <alignment vertical="center"/>
    </xf>
    <xf numFmtId="0" fontId="13" fillId="8" borderId="25" xfId="3" applyFill="1" applyBorder="1" applyAlignment="1"/>
    <xf numFmtId="180" fontId="13" fillId="0" borderId="25" xfId="3" applyNumberFormat="1" applyBorder="1" applyAlignment="1">
      <alignment horizontal="right"/>
    </xf>
    <xf numFmtId="41" fontId="0" fillId="0" borderId="0" xfId="1" applyFont="1">
      <alignment vertical="center"/>
    </xf>
    <xf numFmtId="41" fontId="0" fillId="6" borderId="0" xfId="1" applyFont="1" applyFill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81" fontId="0" fillId="0" borderId="0" xfId="0" applyNumberForma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</cellXfs>
  <cellStyles count="7">
    <cellStyle name="쉼표 [0]" xfId="1" builtinId="6"/>
    <cellStyle name="표준" xfId="0" builtinId="0"/>
    <cellStyle name="표준 2" xfId="4"/>
    <cellStyle name="표준 2 2" xfId="6"/>
    <cellStyle name="표준 2 3" xfId="5"/>
    <cellStyle name="표준_원자료" xfId="3"/>
    <cellStyle name="하이퍼링크" xfId="2" builtinId="8"/>
  </cellStyles>
  <dxfs count="12">
    <dxf>
      <numFmt numFmtId="176" formatCode="#,##0_ "/>
    </dxf>
    <dxf>
      <numFmt numFmtId="176" formatCode="#,##0_ "/>
    </dxf>
    <dxf>
      <numFmt numFmtId="176" formatCode="#,##0_ "/>
    </dxf>
    <dxf>
      <alignment horizontal="center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179" formatCode="#,##0.0_ "/>
    </dxf>
    <dxf>
      <numFmt numFmtId="179" formatCode="#,##0.0_ "/>
    </dxf>
    <dxf>
      <numFmt numFmtId="179" formatCode="#,##0.0_ "/>
    </dxf>
    <dxf>
      <alignment horizontal="center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Light16"/>
  <colors>
    <mruColors>
      <color rgb="FFC36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ko-KR" altLang="en-US" sz="1800" b="1">
                <a:solidFill>
                  <a:schemeClr val="tx1"/>
                </a:solidFill>
                <a:latin typeface="+mn-ea"/>
                <a:ea typeface="+mn-ea"/>
              </a:rPr>
              <a:t>국내 기부금 총액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종합!$D$30</c:f>
              <c:strCache>
                <c:ptCount val="1"/>
                <c:pt idx="0">
                  <c:v>합계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_);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종합!$A$31:$A$49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종합!$D$31:$D$49</c:f>
              <c:numCache>
                <c:formatCode>#,##0.0_ </c:formatCode>
                <c:ptCount val="19"/>
                <c:pt idx="0">
                  <c:v>1.57725</c:v>
                </c:pt>
                <c:pt idx="1">
                  <c:v>3.8719209999999999</c:v>
                </c:pt>
                <c:pt idx="2">
                  <c:v>5.2018690000000003</c:v>
                </c:pt>
                <c:pt idx="3">
                  <c:v>5.6234789999999997</c:v>
                </c:pt>
                <c:pt idx="4">
                  <c:v>6.8060320000000001</c:v>
                </c:pt>
                <c:pt idx="5">
                  <c:v>8.1688200000000002</c:v>
                </c:pt>
                <c:pt idx="6">
                  <c:v>8.7881929999999997</c:v>
                </c:pt>
                <c:pt idx="7">
                  <c:v>9.0802639999999997</c:v>
                </c:pt>
                <c:pt idx="8">
                  <c:v>9.6400140000000007</c:v>
                </c:pt>
                <c:pt idx="9">
                  <c:v>10.063109000000001</c:v>
                </c:pt>
                <c:pt idx="10">
                  <c:v>11.176247</c:v>
                </c:pt>
                <c:pt idx="11">
                  <c:v>11.865006184877998</c:v>
                </c:pt>
                <c:pt idx="12">
                  <c:v>12.509288</c:v>
                </c:pt>
                <c:pt idx="13">
                  <c:v>12.624140000000001</c:v>
                </c:pt>
                <c:pt idx="14">
                  <c:v>12.711029999999999</c:v>
                </c:pt>
                <c:pt idx="15">
                  <c:v>12.868471</c:v>
                </c:pt>
                <c:pt idx="16">
                  <c:v>12.953654999999999</c:v>
                </c:pt>
                <c:pt idx="17">
                  <c:v>13.886104</c:v>
                </c:pt>
                <c:pt idx="18">
                  <c:v>14.499872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2-420B-BB03-4B43C5FE53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06495912"/>
        <c:axId val="406496240"/>
      </c:barChart>
      <c:lineChart>
        <c:grouping val="standard"/>
        <c:varyColors val="0"/>
        <c:ser>
          <c:idx val="0"/>
          <c:order val="0"/>
          <c:tx>
            <c:strRef>
              <c:f>종합!$B$30</c:f>
              <c:strCache>
                <c:ptCount val="1"/>
                <c:pt idx="0">
                  <c:v>개인 기부금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종합!$A$31:$A$49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종합!$B$31:$B$49</c:f>
              <c:numCache>
                <c:formatCode>#,##0.0_ </c:formatCode>
                <c:ptCount val="19"/>
                <c:pt idx="0">
                  <c:v>0.85</c:v>
                </c:pt>
                <c:pt idx="1">
                  <c:v>2.23</c:v>
                </c:pt>
                <c:pt idx="2">
                  <c:v>2.98</c:v>
                </c:pt>
                <c:pt idx="3">
                  <c:v>3.74</c:v>
                </c:pt>
                <c:pt idx="4">
                  <c:v>4.3357659999999996</c:v>
                </c:pt>
                <c:pt idx="5">
                  <c:v>5.3731980000000004</c:v>
                </c:pt>
                <c:pt idx="6">
                  <c:v>5.4631150000000002</c:v>
                </c:pt>
                <c:pt idx="7">
                  <c:v>5.7016989999999996</c:v>
                </c:pt>
                <c:pt idx="8">
                  <c:v>6.1793050000000003</c:v>
                </c:pt>
                <c:pt idx="9">
                  <c:v>6.5586500000000001</c:v>
                </c:pt>
                <c:pt idx="10">
                  <c:v>7.1082020000000004</c:v>
                </c:pt>
                <c:pt idx="11">
                  <c:v>7.7527301848779997</c:v>
                </c:pt>
                <c:pt idx="12">
                  <c:v>7.8547929999999999</c:v>
                </c:pt>
                <c:pt idx="13">
                  <c:v>7.717848</c:v>
                </c:pt>
                <c:pt idx="14">
                  <c:v>7.9328279999999998</c:v>
                </c:pt>
                <c:pt idx="15">
                  <c:v>8.2213150000000006</c:v>
                </c:pt>
                <c:pt idx="16">
                  <c:v>8.3213930000000005</c:v>
                </c:pt>
                <c:pt idx="17">
                  <c:v>8.7898160000000001</c:v>
                </c:pt>
                <c:pt idx="18">
                  <c:v>9.2122379999999993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2-420B-BB03-4B43C5FE532F}"/>
            </c:ext>
          </c:extLst>
        </c:ser>
        <c:ser>
          <c:idx val="1"/>
          <c:order val="1"/>
          <c:tx>
            <c:strRef>
              <c:f>종합!$C$30</c:f>
              <c:strCache>
                <c:ptCount val="1"/>
                <c:pt idx="0">
                  <c:v>법인 기부금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0" i="0" u="none" strike="noStrike" kern="1200" cap="all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종합!$A$31:$A$49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종합!$C$31:$C$49</c:f>
              <c:numCache>
                <c:formatCode>#,##0.0_ </c:formatCode>
                <c:ptCount val="19"/>
                <c:pt idx="0">
                  <c:v>0.72724999999999995</c:v>
                </c:pt>
                <c:pt idx="1">
                  <c:v>1.641921</c:v>
                </c:pt>
                <c:pt idx="2">
                  <c:v>2.2218689999999999</c:v>
                </c:pt>
                <c:pt idx="3">
                  <c:v>1.8834789999999999</c:v>
                </c:pt>
                <c:pt idx="4">
                  <c:v>2.4702660000000001</c:v>
                </c:pt>
                <c:pt idx="5">
                  <c:v>2.7956219999999998</c:v>
                </c:pt>
                <c:pt idx="6">
                  <c:v>3.325078</c:v>
                </c:pt>
                <c:pt idx="7">
                  <c:v>3.378565</c:v>
                </c:pt>
                <c:pt idx="8">
                  <c:v>3.460709</c:v>
                </c:pt>
                <c:pt idx="9">
                  <c:v>3.5044590000000002</c:v>
                </c:pt>
                <c:pt idx="10">
                  <c:v>4.0680449999999997</c:v>
                </c:pt>
                <c:pt idx="11">
                  <c:v>4.1122759999999996</c:v>
                </c:pt>
                <c:pt idx="12">
                  <c:v>4.6544949999999998</c:v>
                </c:pt>
                <c:pt idx="13">
                  <c:v>4.9062919999999997</c:v>
                </c:pt>
                <c:pt idx="14">
                  <c:v>4.7782020000000003</c:v>
                </c:pt>
                <c:pt idx="15">
                  <c:v>4.6471559999999998</c:v>
                </c:pt>
                <c:pt idx="16">
                  <c:v>4.6322619999999999</c:v>
                </c:pt>
                <c:pt idx="17">
                  <c:v>5.0962880000000004</c:v>
                </c:pt>
                <c:pt idx="18">
                  <c:v>5.2876339999999997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20B-BB03-4B43C5FE53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6495912"/>
        <c:axId val="406496240"/>
      </c:lineChart>
      <c:catAx>
        <c:axId val="40649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6496240"/>
        <c:crosses val="autoZero"/>
        <c:auto val="1"/>
        <c:lblAlgn val="ctr"/>
        <c:lblOffset val="100"/>
        <c:noMultiLvlLbl val="0"/>
      </c:catAx>
      <c:valAx>
        <c:axId val="40649624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crossAx val="40649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인플레이션 적용 여부에 따른 기부금총액 변화추이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요약!$L$1</c:f>
              <c:strCache>
                <c:ptCount val="1"/>
                <c:pt idx="0">
                  <c:v>총기부금액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요약!$K$2:$K$20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xVal>
          <c:yVal>
            <c:numRef>
              <c:f>요약!$L$2:$L$20</c:f>
              <c:numCache>
                <c:formatCode>#,##0.0_ </c:formatCode>
                <c:ptCount val="19"/>
                <c:pt idx="0">
                  <c:v>1.6</c:v>
                </c:pt>
                <c:pt idx="1">
                  <c:v>3.9</c:v>
                </c:pt>
                <c:pt idx="2">
                  <c:v>5.2</c:v>
                </c:pt>
                <c:pt idx="3">
                  <c:v>5.6</c:v>
                </c:pt>
                <c:pt idx="4">
                  <c:v>6.8</c:v>
                </c:pt>
                <c:pt idx="5">
                  <c:v>8.1999999999999993</c:v>
                </c:pt>
                <c:pt idx="6">
                  <c:v>8.8000000000000007</c:v>
                </c:pt>
                <c:pt idx="7">
                  <c:v>9.1</c:v>
                </c:pt>
                <c:pt idx="8">
                  <c:v>9.6</c:v>
                </c:pt>
                <c:pt idx="9">
                  <c:v>10.1</c:v>
                </c:pt>
                <c:pt idx="10">
                  <c:v>11.2</c:v>
                </c:pt>
                <c:pt idx="11">
                  <c:v>11.9</c:v>
                </c:pt>
                <c:pt idx="12">
                  <c:v>12.5</c:v>
                </c:pt>
                <c:pt idx="13">
                  <c:v>12.6</c:v>
                </c:pt>
                <c:pt idx="14">
                  <c:v>12.7</c:v>
                </c:pt>
                <c:pt idx="15">
                  <c:v>12.9</c:v>
                </c:pt>
                <c:pt idx="16">
                  <c:v>13</c:v>
                </c:pt>
                <c:pt idx="17">
                  <c:v>13.9</c:v>
                </c:pt>
                <c:pt idx="18" formatCode="General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9E-42F6-BA5E-854CF4951882}"/>
            </c:ext>
          </c:extLst>
        </c:ser>
        <c:ser>
          <c:idx val="1"/>
          <c:order val="1"/>
          <c:tx>
            <c:strRef>
              <c:f>요약!$M$1</c:f>
              <c:strCache>
                <c:ptCount val="1"/>
                <c:pt idx="0">
                  <c:v>인플레이션 적용 기부금총액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요약!$K$2:$K$20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xVal>
          <c:yVal>
            <c:numRef>
              <c:f>요약!$M$2:$M$20</c:f>
              <c:numCache>
                <c:formatCode>General</c:formatCode>
                <c:ptCount val="19"/>
                <c:pt idx="0">
                  <c:v>2.4</c:v>
                </c:pt>
                <c:pt idx="1">
                  <c:v>5.8</c:v>
                </c:pt>
                <c:pt idx="2">
                  <c:v>7.5</c:v>
                </c:pt>
                <c:pt idx="3">
                  <c:v>7.6</c:v>
                </c:pt>
                <c:pt idx="4">
                  <c:v>8.6999999999999993</c:v>
                </c:pt>
                <c:pt idx="5">
                  <c:v>10.1</c:v>
                </c:pt>
                <c:pt idx="6">
                  <c:v>10.7</c:v>
                </c:pt>
                <c:pt idx="7">
                  <c:v>10.5</c:v>
                </c:pt>
                <c:pt idx="8">
                  <c:v>10.9</c:v>
                </c:pt>
                <c:pt idx="9">
                  <c:v>11.1</c:v>
                </c:pt>
                <c:pt idx="10">
                  <c:v>11.8</c:v>
                </c:pt>
                <c:pt idx="11">
                  <c:v>12.3</c:v>
                </c:pt>
                <c:pt idx="12">
                  <c:v>12.8</c:v>
                </c:pt>
                <c:pt idx="13">
                  <c:v>12.7</c:v>
                </c:pt>
                <c:pt idx="14">
                  <c:v>12.7</c:v>
                </c:pt>
                <c:pt idx="15">
                  <c:v>12.7</c:v>
                </c:pt>
                <c:pt idx="16">
                  <c:v>12.6</c:v>
                </c:pt>
                <c:pt idx="17">
                  <c:v>13.3</c:v>
                </c:pt>
                <c:pt idx="18">
                  <c:v>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9E-42F6-BA5E-854CF4951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177999"/>
        <c:axId val="2086171343"/>
      </c:scatterChart>
      <c:valAx>
        <c:axId val="208617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6171343"/>
        <c:crosses val="autoZero"/>
        <c:crossBetween val="midCat"/>
      </c:valAx>
      <c:valAx>
        <c:axId val="208617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61779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기부금 총액 전년대비 상승률</a:t>
            </a:r>
          </a:p>
        </c:rich>
      </c:tx>
      <c:layout>
        <c:manualLayout>
          <c:xMode val="edge"/>
          <c:yMode val="edge"/>
          <c:x val="0.17694440467668815"/>
          <c:y val="1.8372703412073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요약!$N$1</c:f>
              <c:strCache>
                <c:ptCount val="1"/>
                <c:pt idx="0">
                  <c:v>전년대비 상승률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요약!$K$2:$K$20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요약!$N$2:$N$20</c:f>
              <c:numCache>
                <c:formatCode>0.0_ </c:formatCode>
                <c:ptCount val="19"/>
                <c:pt idx="1">
                  <c:v>141.66666666666669</c:v>
                </c:pt>
                <c:pt idx="2">
                  <c:v>29.31034482758621</c:v>
                </c:pt>
                <c:pt idx="3">
                  <c:v>1.3333333333333286</c:v>
                </c:pt>
                <c:pt idx="4">
                  <c:v>14.473684210526311</c:v>
                </c:pt>
                <c:pt idx="5">
                  <c:v>16.09195402298851</c:v>
                </c:pt>
                <c:pt idx="6">
                  <c:v>5.9405940594059379</c:v>
                </c:pt>
                <c:pt idx="7">
                  <c:v>-1.8691588785046664</c:v>
                </c:pt>
                <c:pt idx="8">
                  <c:v>3.8095238095238129</c:v>
                </c:pt>
                <c:pt idx="9">
                  <c:v>1.8348623853210944</c:v>
                </c:pt>
                <c:pt idx="10">
                  <c:v>6.3063063063063156</c:v>
                </c:pt>
                <c:pt idx="11">
                  <c:v>4.2372881355932197</c:v>
                </c:pt>
                <c:pt idx="12">
                  <c:v>4.0650406504065035</c:v>
                </c:pt>
                <c:pt idx="13">
                  <c:v>-0.7812500000000111</c:v>
                </c:pt>
                <c:pt idx="14">
                  <c:v>0</c:v>
                </c:pt>
                <c:pt idx="15">
                  <c:v>0</c:v>
                </c:pt>
                <c:pt idx="16">
                  <c:v>-0.78740157480314688</c:v>
                </c:pt>
                <c:pt idx="17">
                  <c:v>5.5555555555555642</c:v>
                </c:pt>
                <c:pt idx="18">
                  <c:v>3.7593984962406015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A7-478A-9304-DE6009DA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177999"/>
        <c:axId val="2086171343"/>
      </c:barChart>
      <c:lineChart>
        <c:grouping val="standard"/>
        <c:varyColors val="0"/>
        <c:ser>
          <c:idx val="1"/>
          <c:order val="0"/>
          <c:tx>
            <c:strRef>
              <c:f>요약!$M$1</c:f>
              <c:strCache>
                <c:ptCount val="1"/>
                <c:pt idx="0">
                  <c:v>인플레이션 적용 기부금총액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요약!$K$2:$K$20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요약!$M$2:$M$20</c:f>
              <c:numCache>
                <c:formatCode>General</c:formatCode>
                <c:ptCount val="19"/>
                <c:pt idx="0">
                  <c:v>2.4</c:v>
                </c:pt>
                <c:pt idx="1">
                  <c:v>5.8</c:v>
                </c:pt>
                <c:pt idx="2">
                  <c:v>7.5</c:v>
                </c:pt>
                <c:pt idx="3">
                  <c:v>7.6</c:v>
                </c:pt>
                <c:pt idx="4">
                  <c:v>8.6999999999999993</c:v>
                </c:pt>
                <c:pt idx="5">
                  <c:v>10.1</c:v>
                </c:pt>
                <c:pt idx="6">
                  <c:v>10.7</c:v>
                </c:pt>
                <c:pt idx="7">
                  <c:v>10.5</c:v>
                </c:pt>
                <c:pt idx="8">
                  <c:v>10.9</c:v>
                </c:pt>
                <c:pt idx="9">
                  <c:v>11.1</c:v>
                </c:pt>
                <c:pt idx="10">
                  <c:v>11.8</c:v>
                </c:pt>
                <c:pt idx="11">
                  <c:v>12.3</c:v>
                </c:pt>
                <c:pt idx="12">
                  <c:v>12.8</c:v>
                </c:pt>
                <c:pt idx="13">
                  <c:v>12.7</c:v>
                </c:pt>
                <c:pt idx="14">
                  <c:v>12.7</c:v>
                </c:pt>
                <c:pt idx="15">
                  <c:v>12.7</c:v>
                </c:pt>
                <c:pt idx="16">
                  <c:v>12.6</c:v>
                </c:pt>
                <c:pt idx="17">
                  <c:v>13.3</c:v>
                </c:pt>
                <c:pt idx="1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7-478A-9304-DE6009DA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177999"/>
        <c:axId val="2086171343"/>
      </c:lineChart>
      <c:catAx>
        <c:axId val="208617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6171343"/>
        <c:crosses val="autoZero"/>
        <c:auto val="1"/>
        <c:lblAlgn val="ctr"/>
        <c:lblOffset val="100"/>
        <c:noMultiLvlLbl val="0"/>
      </c:catAx>
      <c:valAx>
        <c:axId val="208617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617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1</xdr:row>
      <xdr:rowOff>45720</xdr:rowOff>
    </xdr:from>
    <xdr:to>
      <xdr:col>18</xdr:col>
      <xdr:colOff>99060</xdr:colOff>
      <xdr:row>31</xdr:row>
      <xdr:rowOff>182880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62DA3A97-BAE6-4F88-81BD-7A992DF7B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87630</xdr:rowOff>
    </xdr:from>
    <xdr:to>
      <xdr:col>24</xdr:col>
      <xdr:colOff>160020</xdr:colOff>
      <xdr:row>22</xdr:row>
      <xdr:rowOff>45720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358140</xdr:colOff>
      <xdr:row>21</xdr:row>
      <xdr:rowOff>121920</xdr:rowOff>
    </xdr:from>
    <xdr:to>
      <xdr:col>17</xdr:col>
      <xdr:colOff>160020</xdr:colOff>
      <xdr:row>43</xdr:row>
      <xdr:rowOff>99060</xdr:rowOff>
    </xdr:to>
    <xdr:graphicFrame macro="">
      <xdr:nvGraphicFramePr>
        <xdr:cNvPr id="5" name="차트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표1" displayName="표1" ref="A30:D49" totalsRowShown="0" headerRowDxfId="11" tableBorderDxfId="10">
  <autoFilter ref="A30:D49"/>
  <tableColumns count="4">
    <tableColumn id="1" name="연도" dataDxfId="9"/>
    <tableColumn id="2" name="개인 기부금" dataDxfId="8">
      <calculatedColumnFormula>B4/1000000</calculatedColumnFormula>
    </tableColumn>
    <tableColumn id="3" name="법인 기부금" dataDxfId="7">
      <calculatedColumnFormula>C4/1000000</calculatedColumnFormula>
    </tableColumn>
    <tableColumn id="4" name="합계" dataDxfId="6">
      <calculatedColumnFormula>D4/1000000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2" name="표1_3" displayName="표1_3" ref="A3:D22" totalsRowShown="0" headerRowDxfId="5" tableBorderDxfId="4">
  <autoFilter ref="A3:D22"/>
  <tableColumns count="4">
    <tableColumn id="1" name="연도" dataDxfId="3"/>
    <tableColumn id="2" name="개인 기부금" dataDxfId="2"/>
    <tableColumn id="3" name="법인 기부금" dataDxfId="1"/>
    <tableColumn id="4" name="합계" dataDxfId="0">
      <calculatedColumnFormula>SUM(표1_3[[#This Row],[개인 기부금]:[법인 기부금]])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s.nts.go.kr/national/major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E1" workbookViewId="0">
      <selection activeCell="T28" sqref="T28"/>
    </sheetView>
  </sheetViews>
  <sheetFormatPr defaultRowHeight="17.399999999999999" x14ac:dyDescent="0.4"/>
  <cols>
    <col min="1" max="4" width="13.59765625" customWidth="1"/>
  </cols>
  <sheetData>
    <row r="1" spans="1:4" ht="19.2" x14ac:dyDescent="0.4">
      <c r="A1" s="1" t="s">
        <v>0</v>
      </c>
    </row>
    <row r="2" spans="1:4" x14ac:dyDescent="0.4">
      <c r="D2" s="55" t="s">
        <v>33</v>
      </c>
    </row>
    <row r="3" spans="1:4" x14ac:dyDescent="0.4">
      <c r="A3" s="51" t="s">
        <v>2</v>
      </c>
      <c r="B3" s="51" t="s">
        <v>3</v>
      </c>
      <c r="C3" s="51" t="s">
        <v>4</v>
      </c>
      <c r="D3" s="51" t="s">
        <v>5</v>
      </c>
    </row>
    <row r="4" spans="1:4" x14ac:dyDescent="0.4">
      <c r="A4" s="52">
        <v>1999</v>
      </c>
      <c r="B4" s="53">
        <v>850000</v>
      </c>
      <c r="C4" s="53">
        <v>727250</v>
      </c>
      <c r="D4" s="53">
        <f>SUM(표1_3[[#This Row],[개인 기부금]:[법인 기부금]])</f>
        <v>1577250</v>
      </c>
    </row>
    <row r="5" spans="1:4" x14ac:dyDescent="0.4">
      <c r="A5" s="52">
        <v>2000</v>
      </c>
      <c r="B5" s="53">
        <v>2230000</v>
      </c>
      <c r="C5" s="53">
        <v>1641921</v>
      </c>
      <c r="D5" s="53">
        <f>SUM(표1_3[[#This Row],[개인 기부금]:[법인 기부금]])</f>
        <v>3871921</v>
      </c>
    </row>
    <row r="6" spans="1:4" x14ac:dyDescent="0.4">
      <c r="A6" s="52">
        <v>2001</v>
      </c>
      <c r="B6" s="53">
        <v>2980000</v>
      </c>
      <c r="C6" s="53">
        <v>2221869</v>
      </c>
      <c r="D6" s="53">
        <f>SUM(표1_3[[#This Row],[개인 기부금]:[법인 기부금]])</f>
        <v>5201869</v>
      </c>
    </row>
    <row r="7" spans="1:4" x14ac:dyDescent="0.4">
      <c r="A7" s="52">
        <v>2003</v>
      </c>
      <c r="B7" s="53">
        <v>3740000</v>
      </c>
      <c r="C7" s="53">
        <v>1883479</v>
      </c>
      <c r="D7" s="53">
        <f>SUM(표1_3[[#This Row],[개인 기부금]:[법인 기부금]])</f>
        <v>5623479</v>
      </c>
    </row>
    <row r="8" spans="1:4" x14ac:dyDescent="0.4">
      <c r="A8" s="52">
        <v>2005</v>
      </c>
      <c r="B8" s="53">
        <v>4335766</v>
      </c>
      <c r="C8" s="53">
        <v>2470266</v>
      </c>
      <c r="D8" s="53">
        <f>SUM(표1_3[[#This Row],[개인 기부금]:[법인 기부금]])</f>
        <v>6806032</v>
      </c>
    </row>
    <row r="9" spans="1:4" x14ac:dyDescent="0.4">
      <c r="A9" s="52">
        <v>2006</v>
      </c>
      <c r="B9" s="53">
        <v>5373198</v>
      </c>
      <c r="C9" s="53">
        <v>2795622</v>
      </c>
      <c r="D9" s="53">
        <f>SUM(표1_3[[#This Row],[개인 기부금]:[법인 기부금]])</f>
        <v>8168820</v>
      </c>
    </row>
    <row r="10" spans="1:4" x14ac:dyDescent="0.4">
      <c r="A10" s="52">
        <v>2007</v>
      </c>
      <c r="B10" s="53">
        <v>5463115</v>
      </c>
      <c r="C10" s="53">
        <v>3325078</v>
      </c>
      <c r="D10" s="53">
        <f>SUM(표1_3[[#This Row],[개인 기부금]:[법인 기부금]])</f>
        <v>8788193</v>
      </c>
    </row>
    <row r="11" spans="1:4" x14ac:dyDescent="0.4">
      <c r="A11" s="52">
        <v>2008</v>
      </c>
      <c r="B11" s="53">
        <v>5701699</v>
      </c>
      <c r="C11" s="53">
        <v>3378565</v>
      </c>
      <c r="D11" s="53">
        <f>SUM(표1_3[[#This Row],[개인 기부금]:[법인 기부금]])</f>
        <v>9080264</v>
      </c>
    </row>
    <row r="12" spans="1:4" x14ac:dyDescent="0.4">
      <c r="A12" s="52">
        <v>2009</v>
      </c>
      <c r="B12" s="53">
        <v>6179305</v>
      </c>
      <c r="C12" s="53">
        <v>3460709</v>
      </c>
      <c r="D12" s="53">
        <f>SUM(표1_3[[#This Row],[개인 기부금]:[법인 기부금]])</f>
        <v>9640014</v>
      </c>
    </row>
    <row r="13" spans="1:4" x14ac:dyDescent="0.4">
      <c r="A13" s="52">
        <v>2010</v>
      </c>
      <c r="B13" s="53">
        <v>6558650</v>
      </c>
      <c r="C13" s="53">
        <v>3504459</v>
      </c>
      <c r="D13" s="53">
        <f>SUM(표1_3[[#This Row],[개인 기부금]:[법인 기부금]])</f>
        <v>10063109</v>
      </c>
    </row>
    <row r="14" spans="1:4" x14ac:dyDescent="0.4">
      <c r="A14" s="52">
        <v>2011</v>
      </c>
      <c r="B14" s="53">
        <v>7108202</v>
      </c>
      <c r="C14" s="53">
        <v>4068045</v>
      </c>
      <c r="D14" s="53">
        <f>SUM(표1_3[[#This Row],[개인 기부금]:[법인 기부금]])</f>
        <v>11176247</v>
      </c>
    </row>
    <row r="15" spans="1:4" x14ac:dyDescent="0.4">
      <c r="A15" s="52">
        <v>2012</v>
      </c>
      <c r="B15" s="53">
        <v>7752730.1848780001</v>
      </c>
      <c r="C15" s="53">
        <v>4112276</v>
      </c>
      <c r="D15" s="53">
        <f>SUM(표1_3[[#This Row],[개인 기부금]:[법인 기부금]])</f>
        <v>11865006.184877999</v>
      </c>
    </row>
    <row r="16" spans="1:4" x14ac:dyDescent="0.4">
      <c r="A16" s="52">
        <v>2013</v>
      </c>
      <c r="B16" s="53">
        <v>7854793</v>
      </c>
      <c r="C16" s="53">
        <v>4654495</v>
      </c>
      <c r="D16" s="53">
        <f>SUM(표1_3[[#This Row],[개인 기부금]:[법인 기부금]])</f>
        <v>12509288</v>
      </c>
    </row>
    <row r="17" spans="1:4" x14ac:dyDescent="0.4">
      <c r="A17" s="52">
        <v>2014</v>
      </c>
      <c r="B17" s="53">
        <v>7717848</v>
      </c>
      <c r="C17" s="53">
        <v>4906292</v>
      </c>
      <c r="D17" s="53">
        <f>SUM(표1_3[[#This Row],[개인 기부금]:[법인 기부금]])</f>
        <v>12624140</v>
      </c>
    </row>
    <row r="18" spans="1:4" x14ac:dyDescent="0.4">
      <c r="A18" s="52">
        <v>2015</v>
      </c>
      <c r="B18" s="53">
        <v>7932828</v>
      </c>
      <c r="C18" s="53">
        <v>4778202</v>
      </c>
      <c r="D18" s="53">
        <f>SUM(표1_3[[#This Row],[개인 기부금]:[법인 기부금]])</f>
        <v>12711030</v>
      </c>
    </row>
    <row r="19" spans="1:4" x14ac:dyDescent="0.4">
      <c r="A19" s="52">
        <v>2016</v>
      </c>
      <c r="B19" s="53">
        <v>8221315</v>
      </c>
      <c r="C19" s="53">
        <v>4647156</v>
      </c>
      <c r="D19" s="53">
        <f>SUM(표1_3[[#This Row],[개인 기부금]:[법인 기부금]])</f>
        <v>12868471</v>
      </c>
    </row>
    <row r="20" spans="1:4" x14ac:dyDescent="0.4">
      <c r="A20" s="52">
        <v>2017</v>
      </c>
      <c r="B20" s="53">
        <v>8321393</v>
      </c>
      <c r="C20" s="53">
        <v>4632262</v>
      </c>
      <c r="D20" s="53">
        <f>SUM(표1_3[[#This Row],[개인 기부금]:[법인 기부금]])</f>
        <v>12953655</v>
      </c>
    </row>
    <row r="21" spans="1:4" x14ac:dyDescent="0.4">
      <c r="A21" s="52">
        <v>2018</v>
      </c>
      <c r="B21" s="53">
        <v>8789816</v>
      </c>
      <c r="C21" s="53">
        <v>5096288</v>
      </c>
      <c r="D21" s="53">
        <f>SUM(표1_3[[#This Row],[개인 기부금]:[법인 기부금]])</f>
        <v>13886104</v>
      </c>
    </row>
    <row r="22" spans="1:4" x14ac:dyDescent="0.4">
      <c r="A22" s="54">
        <v>2019</v>
      </c>
      <c r="B22" s="53">
        <v>9212238</v>
      </c>
      <c r="C22" s="53">
        <v>5287634</v>
      </c>
      <c r="D22" s="53">
        <f>SUM(표1_3[[#This Row],[개인 기부금]:[법인 기부금]])</f>
        <v>14499872</v>
      </c>
    </row>
    <row r="24" spans="1:4" x14ac:dyDescent="0.4">
      <c r="A24" t="s">
        <v>32</v>
      </c>
    </row>
    <row r="28" spans="1:4" ht="19.2" x14ac:dyDescent="0.4">
      <c r="A28" s="1" t="s">
        <v>0</v>
      </c>
    </row>
    <row r="29" spans="1:4" x14ac:dyDescent="0.4">
      <c r="D29" s="55" t="s">
        <v>34</v>
      </c>
    </row>
    <row r="30" spans="1:4" x14ac:dyDescent="0.4">
      <c r="A30" s="51" t="s">
        <v>2</v>
      </c>
      <c r="B30" s="51" t="s">
        <v>3</v>
      </c>
      <c r="C30" s="51" t="s">
        <v>4</v>
      </c>
      <c r="D30" s="51" t="s">
        <v>5</v>
      </c>
    </row>
    <row r="31" spans="1:4" x14ac:dyDescent="0.4">
      <c r="A31" s="52">
        <v>1999</v>
      </c>
      <c r="B31" s="56">
        <f t="shared" ref="B31:D48" si="0">B4/1000000</f>
        <v>0.85</v>
      </c>
      <c r="C31" s="56">
        <f t="shared" si="0"/>
        <v>0.72724999999999995</v>
      </c>
      <c r="D31" s="56">
        <f t="shared" si="0"/>
        <v>1.57725</v>
      </c>
    </row>
    <row r="32" spans="1:4" x14ac:dyDescent="0.4">
      <c r="A32" s="52">
        <v>2000</v>
      </c>
      <c r="B32" s="56">
        <f t="shared" si="0"/>
        <v>2.23</v>
      </c>
      <c r="C32" s="56">
        <f t="shared" si="0"/>
        <v>1.641921</v>
      </c>
      <c r="D32" s="56">
        <f t="shared" si="0"/>
        <v>3.8719209999999999</v>
      </c>
    </row>
    <row r="33" spans="1:4" x14ac:dyDescent="0.4">
      <c r="A33" s="52">
        <v>2001</v>
      </c>
      <c r="B33" s="56">
        <f t="shared" si="0"/>
        <v>2.98</v>
      </c>
      <c r="C33" s="56">
        <f t="shared" si="0"/>
        <v>2.2218689999999999</v>
      </c>
      <c r="D33" s="56">
        <f t="shared" si="0"/>
        <v>5.2018690000000003</v>
      </c>
    </row>
    <row r="34" spans="1:4" x14ac:dyDescent="0.4">
      <c r="A34" s="52">
        <v>2003</v>
      </c>
      <c r="B34" s="56">
        <f t="shared" si="0"/>
        <v>3.74</v>
      </c>
      <c r="C34" s="56">
        <f t="shared" si="0"/>
        <v>1.8834789999999999</v>
      </c>
      <c r="D34" s="56">
        <f t="shared" si="0"/>
        <v>5.6234789999999997</v>
      </c>
    </row>
    <row r="35" spans="1:4" x14ac:dyDescent="0.4">
      <c r="A35" s="52">
        <v>2005</v>
      </c>
      <c r="B35" s="56">
        <f t="shared" si="0"/>
        <v>4.3357659999999996</v>
      </c>
      <c r="C35" s="56">
        <f t="shared" si="0"/>
        <v>2.4702660000000001</v>
      </c>
      <c r="D35" s="56">
        <f t="shared" si="0"/>
        <v>6.8060320000000001</v>
      </c>
    </row>
    <row r="36" spans="1:4" x14ac:dyDescent="0.4">
      <c r="A36" s="52">
        <v>2006</v>
      </c>
      <c r="B36" s="56">
        <f t="shared" si="0"/>
        <v>5.3731980000000004</v>
      </c>
      <c r="C36" s="56">
        <f t="shared" si="0"/>
        <v>2.7956219999999998</v>
      </c>
      <c r="D36" s="56">
        <f t="shared" si="0"/>
        <v>8.1688200000000002</v>
      </c>
    </row>
    <row r="37" spans="1:4" x14ac:dyDescent="0.4">
      <c r="A37" s="52">
        <v>2007</v>
      </c>
      <c r="B37" s="56">
        <f t="shared" si="0"/>
        <v>5.4631150000000002</v>
      </c>
      <c r="C37" s="56">
        <f t="shared" si="0"/>
        <v>3.325078</v>
      </c>
      <c r="D37" s="56">
        <f t="shared" si="0"/>
        <v>8.7881929999999997</v>
      </c>
    </row>
    <row r="38" spans="1:4" x14ac:dyDescent="0.4">
      <c r="A38" s="52">
        <v>2008</v>
      </c>
      <c r="B38" s="56">
        <f t="shared" si="0"/>
        <v>5.7016989999999996</v>
      </c>
      <c r="C38" s="56">
        <f t="shared" si="0"/>
        <v>3.378565</v>
      </c>
      <c r="D38" s="56">
        <f t="shared" si="0"/>
        <v>9.0802639999999997</v>
      </c>
    </row>
    <row r="39" spans="1:4" x14ac:dyDescent="0.4">
      <c r="A39" s="52">
        <v>2009</v>
      </c>
      <c r="B39" s="56">
        <f t="shared" si="0"/>
        <v>6.1793050000000003</v>
      </c>
      <c r="C39" s="56">
        <f t="shared" si="0"/>
        <v>3.460709</v>
      </c>
      <c r="D39" s="56">
        <f t="shared" si="0"/>
        <v>9.6400140000000007</v>
      </c>
    </row>
    <row r="40" spans="1:4" x14ac:dyDescent="0.4">
      <c r="A40" s="52">
        <v>2010</v>
      </c>
      <c r="B40" s="56">
        <f t="shared" si="0"/>
        <v>6.5586500000000001</v>
      </c>
      <c r="C40" s="56">
        <f t="shared" si="0"/>
        <v>3.5044590000000002</v>
      </c>
      <c r="D40" s="56">
        <f t="shared" si="0"/>
        <v>10.063109000000001</v>
      </c>
    </row>
    <row r="41" spans="1:4" x14ac:dyDescent="0.4">
      <c r="A41" s="52">
        <v>2011</v>
      </c>
      <c r="B41" s="56">
        <f t="shared" si="0"/>
        <v>7.1082020000000004</v>
      </c>
      <c r="C41" s="56">
        <f t="shared" si="0"/>
        <v>4.0680449999999997</v>
      </c>
      <c r="D41" s="56">
        <f t="shared" si="0"/>
        <v>11.176247</v>
      </c>
    </row>
    <row r="42" spans="1:4" x14ac:dyDescent="0.4">
      <c r="A42" s="52">
        <v>2012</v>
      </c>
      <c r="B42" s="56">
        <f t="shared" si="0"/>
        <v>7.7527301848779997</v>
      </c>
      <c r="C42" s="56">
        <f t="shared" si="0"/>
        <v>4.1122759999999996</v>
      </c>
      <c r="D42" s="56">
        <f t="shared" si="0"/>
        <v>11.865006184877998</v>
      </c>
    </row>
    <row r="43" spans="1:4" x14ac:dyDescent="0.4">
      <c r="A43" s="52">
        <v>2013</v>
      </c>
      <c r="B43" s="56">
        <f t="shared" si="0"/>
        <v>7.8547929999999999</v>
      </c>
      <c r="C43" s="56">
        <f t="shared" si="0"/>
        <v>4.6544949999999998</v>
      </c>
      <c r="D43" s="56">
        <f t="shared" si="0"/>
        <v>12.509288</v>
      </c>
    </row>
    <row r="44" spans="1:4" x14ac:dyDescent="0.4">
      <c r="A44" s="52">
        <v>2014</v>
      </c>
      <c r="B44" s="56">
        <f t="shared" si="0"/>
        <v>7.717848</v>
      </c>
      <c r="C44" s="56">
        <f t="shared" si="0"/>
        <v>4.9062919999999997</v>
      </c>
      <c r="D44" s="56">
        <f t="shared" si="0"/>
        <v>12.624140000000001</v>
      </c>
    </row>
    <row r="45" spans="1:4" x14ac:dyDescent="0.4">
      <c r="A45" s="52">
        <v>2015</v>
      </c>
      <c r="B45" s="56">
        <f t="shared" si="0"/>
        <v>7.9328279999999998</v>
      </c>
      <c r="C45" s="56">
        <f t="shared" si="0"/>
        <v>4.7782020000000003</v>
      </c>
      <c r="D45" s="56">
        <f t="shared" si="0"/>
        <v>12.711029999999999</v>
      </c>
    </row>
    <row r="46" spans="1:4" x14ac:dyDescent="0.4">
      <c r="A46" s="52">
        <v>2016</v>
      </c>
      <c r="B46" s="56">
        <f t="shared" si="0"/>
        <v>8.2213150000000006</v>
      </c>
      <c r="C46" s="56">
        <f t="shared" si="0"/>
        <v>4.6471559999999998</v>
      </c>
      <c r="D46" s="56">
        <f t="shared" si="0"/>
        <v>12.868471</v>
      </c>
    </row>
    <row r="47" spans="1:4" x14ac:dyDescent="0.4">
      <c r="A47" s="52">
        <v>2017</v>
      </c>
      <c r="B47" s="56">
        <f t="shared" si="0"/>
        <v>8.3213930000000005</v>
      </c>
      <c r="C47" s="56">
        <f t="shared" si="0"/>
        <v>4.6322619999999999</v>
      </c>
      <c r="D47" s="56">
        <f t="shared" si="0"/>
        <v>12.953654999999999</v>
      </c>
    </row>
    <row r="48" spans="1:4" x14ac:dyDescent="0.4">
      <c r="A48" s="52">
        <v>2018</v>
      </c>
      <c r="B48" s="56">
        <f t="shared" si="0"/>
        <v>8.7898160000000001</v>
      </c>
      <c r="C48" s="56">
        <f t="shared" si="0"/>
        <v>5.0962880000000004</v>
      </c>
      <c r="D48" s="56">
        <f t="shared" si="0"/>
        <v>13.886104</v>
      </c>
    </row>
    <row r="49" spans="1:4" x14ac:dyDescent="0.4">
      <c r="A49" s="54">
        <v>2019</v>
      </c>
      <c r="B49" s="56">
        <f t="shared" ref="B49:D49" si="1">B22/1000000</f>
        <v>9.2122379999999993</v>
      </c>
      <c r="C49" s="56">
        <f t="shared" si="1"/>
        <v>5.2876339999999997</v>
      </c>
      <c r="D49" s="56">
        <f t="shared" si="1"/>
        <v>14.499872</v>
      </c>
    </row>
    <row r="51" spans="1:4" x14ac:dyDescent="0.4">
      <c r="A51" t="s">
        <v>32</v>
      </c>
    </row>
  </sheetData>
  <phoneticPr fontId="3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25" workbookViewId="0">
      <selection activeCell="G36" sqref="G36"/>
    </sheetView>
  </sheetViews>
  <sheetFormatPr defaultRowHeight="17.399999999999999" x14ac:dyDescent="0.4"/>
  <cols>
    <col min="1" max="1" width="11.59765625" customWidth="1"/>
    <col min="2" max="4" width="15.59765625" customWidth="1"/>
    <col min="6" max="10" width="15.59765625" customWidth="1"/>
    <col min="14" max="14" width="14.3984375" style="11" bestFit="1" customWidth="1"/>
    <col min="15" max="15" width="33.69921875" style="11" bestFit="1" customWidth="1"/>
  </cols>
  <sheetData>
    <row r="1" spans="1:15" ht="20.100000000000001" customHeight="1" x14ac:dyDescent="0.4">
      <c r="A1" s="1" t="s">
        <v>0</v>
      </c>
      <c r="F1" s="78" t="s">
        <v>13</v>
      </c>
      <c r="G1" s="78"/>
      <c r="H1" s="78"/>
      <c r="I1" s="78"/>
      <c r="J1" s="15" t="s">
        <v>14</v>
      </c>
    </row>
    <row r="2" spans="1:15" ht="20.100000000000001" customHeight="1" x14ac:dyDescent="0.4">
      <c r="D2" s="2" t="s">
        <v>1</v>
      </c>
      <c r="F2" s="79" t="s">
        <v>8</v>
      </c>
      <c r="G2" s="79"/>
      <c r="H2" s="14" t="s">
        <v>9</v>
      </c>
      <c r="I2" s="79" t="s">
        <v>7</v>
      </c>
      <c r="J2" s="79" t="s">
        <v>12</v>
      </c>
      <c r="M2" s="43" t="s">
        <v>25</v>
      </c>
      <c r="N2" s="35" t="s">
        <v>28</v>
      </c>
      <c r="O2" s="36"/>
    </row>
    <row r="3" spans="1:15" ht="20.100000000000001" customHeight="1" x14ac:dyDescent="0.4">
      <c r="A3" s="3" t="s">
        <v>2</v>
      </c>
      <c r="B3" s="4" t="s">
        <v>3</v>
      </c>
      <c r="C3" s="4" t="s">
        <v>4</v>
      </c>
      <c r="D3" s="5" t="s">
        <v>5</v>
      </c>
      <c r="F3" s="14" t="s">
        <v>10</v>
      </c>
      <c r="G3" s="29" t="s">
        <v>19</v>
      </c>
      <c r="H3" s="14" t="s">
        <v>11</v>
      </c>
      <c r="I3" s="80"/>
      <c r="J3" s="80"/>
      <c r="M3" s="37"/>
      <c r="N3" s="38" t="s">
        <v>22</v>
      </c>
      <c r="O3" s="39" t="s">
        <v>26</v>
      </c>
    </row>
    <row r="4" spans="1:15" ht="20.100000000000001" customHeight="1" x14ac:dyDescent="0.4">
      <c r="A4" s="6">
        <v>1997</v>
      </c>
      <c r="B4" s="7">
        <v>950000</v>
      </c>
      <c r="C4" s="22">
        <f t="shared" ref="C4:C24" si="0">J4</f>
        <v>1878421</v>
      </c>
      <c r="D4" s="8">
        <f t="shared" ref="D4:D24" si="1">SUM(B4:C4)</f>
        <v>2828421</v>
      </c>
      <c r="F4" s="23"/>
      <c r="G4" s="23"/>
      <c r="H4" s="23"/>
      <c r="I4" s="28">
        <f t="shared" ref="I4:I12" si="2">SUM(F4:H4)</f>
        <v>0</v>
      </c>
      <c r="J4" s="31">
        <v>1878421</v>
      </c>
      <c r="K4" s="11"/>
      <c r="L4" s="11"/>
      <c r="M4" s="37"/>
      <c r="N4" s="38"/>
      <c r="O4" s="39" t="s">
        <v>27</v>
      </c>
    </row>
    <row r="5" spans="1:15" ht="20.100000000000001" customHeight="1" x14ac:dyDescent="0.4">
      <c r="A5" s="6">
        <v>1998</v>
      </c>
      <c r="B5" s="7">
        <v>850000</v>
      </c>
      <c r="C5" s="22">
        <f t="shared" si="0"/>
        <v>1403591</v>
      </c>
      <c r="D5" s="10">
        <f t="shared" si="1"/>
        <v>2253591</v>
      </c>
      <c r="F5" s="23"/>
      <c r="G5" s="23"/>
      <c r="H5" s="23"/>
      <c r="I5" s="28">
        <f t="shared" si="2"/>
        <v>0</v>
      </c>
      <c r="J5" s="31">
        <v>1403591</v>
      </c>
      <c r="K5" s="11"/>
      <c r="L5" s="11"/>
      <c r="M5" s="40"/>
      <c r="N5" s="41" t="s">
        <v>24</v>
      </c>
      <c r="O5" s="42" t="s">
        <v>26</v>
      </c>
    </row>
    <row r="6" spans="1:15" ht="20.100000000000001" customHeight="1" x14ac:dyDescent="0.4">
      <c r="A6" s="6">
        <v>1999</v>
      </c>
      <c r="B6" s="7">
        <v>850000</v>
      </c>
      <c r="C6" s="22">
        <f t="shared" si="0"/>
        <v>727250</v>
      </c>
      <c r="D6" s="10">
        <f t="shared" si="1"/>
        <v>1577250</v>
      </c>
      <c r="F6" s="49">
        <v>800000</v>
      </c>
      <c r="G6" s="49"/>
      <c r="H6" s="49">
        <v>50000</v>
      </c>
      <c r="I6" s="28">
        <f t="shared" si="2"/>
        <v>850000</v>
      </c>
      <c r="J6" s="31">
        <v>727250</v>
      </c>
      <c r="K6" s="11"/>
      <c r="L6" s="11"/>
      <c r="M6" s="44" t="s">
        <v>29</v>
      </c>
      <c r="N6" s="33"/>
    </row>
    <row r="7" spans="1:15" ht="20.100000000000001" customHeight="1" x14ac:dyDescent="0.4">
      <c r="A7" s="6">
        <v>2000</v>
      </c>
      <c r="B7" s="7">
        <f>I7</f>
        <v>2230000</v>
      </c>
      <c r="C7" s="22">
        <f t="shared" si="0"/>
        <v>1641921</v>
      </c>
      <c r="D7" s="10">
        <f t="shared" si="1"/>
        <v>3871921</v>
      </c>
      <c r="F7" s="45">
        <v>2000000</v>
      </c>
      <c r="G7" s="45"/>
      <c r="H7" s="45">
        <v>230000</v>
      </c>
      <c r="I7" s="28">
        <f t="shared" si="2"/>
        <v>2230000</v>
      </c>
      <c r="J7" s="31">
        <v>1641921</v>
      </c>
      <c r="K7" s="11"/>
      <c r="L7" s="11"/>
      <c r="M7" s="11"/>
      <c r="N7" s="33"/>
    </row>
    <row r="8" spans="1:15" ht="20.100000000000001" customHeight="1" x14ac:dyDescent="0.4">
      <c r="A8" s="6">
        <v>2001</v>
      </c>
      <c r="B8" s="7">
        <f>I8</f>
        <v>2980000</v>
      </c>
      <c r="C8" s="22">
        <f t="shared" si="0"/>
        <v>2221869</v>
      </c>
      <c r="D8" s="10">
        <f t="shared" si="1"/>
        <v>5201869</v>
      </c>
      <c r="F8" s="45">
        <v>2700000</v>
      </c>
      <c r="G8" s="45"/>
      <c r="H8" s="45">
        <v>280000</v>
      </c>
      <c r="I8" s="28">
        <f t="shared" si="2"/>
        <v>2980000</v>
      </c>
      <c r="J8" s="31">
        <v>2221869</v>
      </c>
      <c r="K8" s="11"/>
      <c r="L8" s="11"/>
      <c r="M8" s="11"/>
      <c r="N8" s="33"/>
    </row>
    <row r="9" spans="1:15" ht="20.100000000000001" customHeight="1" x14ac:dyDescent="0.4">
      <c r="A9" s="6">
        <v>2002</v>
      </c>
      <c r="B9" s="47"/>
      <c r="C9" s="22">
        <f t="shared" si="0"/>
        <v>1687226</v>
      </c>
      <c r="D9" s="48"/>
      <c r="F9" s="23"/>
      <c r="G9" s="23"/>
      <c r="H9" s="23"/>
      <c r="I9" s="28">
        <f t="shared" si="2"/>
        <v>0</v>
      </c>
      <c r="J9" s="31">
        <v>1687226</v>
      </c>
      <c r="K9" s="11"/>
      <c r="L9" s="11"/>
      <c r="M9" s="11"/>
      <c r="N9" s="33"/>
    </row>
    <row r="10" spans="1:15" ht="20.100000000000001" customHeight="1" x14ac:dyDescent="0.4">
      <c r="A10" s="6">
        <v>2003</v>
      </c>
      <c r="B10" s="7">
        <v>3740000</v>
      </c>
      <c r="C10" s="22">
        <f t="shared" si="0"/>
        <v>1883479</v>
      </c>
      <c r="D10" s="10">
        <f t="shared" si="1"/>
        <v>5623479</v>
      </c>
      <c r="F10" s="45">
        <v>3200000</v>
      </c>
      <c r="G10" s="45"/>
      <c r="H10" s="45">
        <v>540000</v>
      </c>
      <c r="I10" s="28">
        <f t="shared" si="2"/>
        <v>3740000</v>
      </c>
      <c r="J10" s="16">
        <v>1883479</v>
      </c>
      <c r="K10" s="11"/>
      <c r="L10" s="30"/>
      <c r="M10" s="11" t="s">
        <v>23</v>
      </c>
      <c r="N10" s="33"/>
    </row>
    <row r="11" spans="1:15" ht="20.100000000000001" customHeight="1" x14ac:dyDescent="0.4">
      <c r="A11" s="6">
        <v>2004</v>
      </c>
      <c r="B11" s="47"/>
      <c r="C11" s="22">
        <f t="shared" si="0"/>
        <v>2158691</v>
      </c>
      <c r="D11" s="48"/>
      <c r="F11" s="23"/>
      <c r="G11" s="23"/>
      <c r="H11" s="23"/>
      <c r="I11" s="28">
        <f t="shared" si="2"/>
        <v>0</v>
      </c>
      <c r="J11" s="16">
        <v>2158691</v>
      </c>
      <c r="K11" s="11"/>
      <c r="L11" s="11"/>
      <c r="M11" s="11"/>
      <c r="N11" s="33"/>
    </row>
    <row r="12" spans="1:15" ht="20.100000000000001" customHeight="1" x14ac:dyDescent="0.4">
      <c r="A12" s="6">
        <v>2005</v>
      </c>
      <c r="B12" s="7">
        <f>I12</f>
        <v>4335766</v>
      </c>
      <c r="C12" s="22">
        <f t="shared" si="0"/>
        <v>2470266</v>
      </c>
      <c r="D12" s="10">
        <f t="shared" si="1"/>
        <v>6806032</v>
      </c>
      <c r="F12" s="24">
        <v>3578205</v>
      </c>
      <c r="G12" s="24">
        <v>21181</v>
      </c>
      <c r="H12" s="31">
        <v>736380</v>
      </c>
      <c r="I12" s="28">
        <f t="shared" si="2"/>
        <v>4335766</v>
      </c>
      <c r="J12" s="16">
        <v>2470266</v>
      </c>
      <c r="K12" s="11"/>
      <c r="L12" s="50"/>
      <c r="M12" s="11" t="s">
        <v>30</v>
      </c>
      <c r="N12" s="33"/>
    </row>
    <row r="13" spans="1:15" ht="20.100000000000001" customHeight="1" x14ac:dyDescent="0.4">
      <c r="A13" s="6">
        <v>2006</v>
      </c>
      <c r="B13" s="7">
        <f>I13</f>
        <v>5373198</v>
      </c>
      <c r="C13" s="22">
        <f t="shared" si="0"/>
        <v>2795622</v>
      </c>
      <c r="D13" s="10">
        <f t="shared" si="1"/>
        <v>8168820</v>
      </c>
      <c r="F13" s="24">
        <v>4204450</v>
      </c>
      <c r="G13" s="24">
        <v>27992</v>
      </c>
      <c r="H13" s="24">
        <v>1140756</v>
      </c>
      <c r="I13" s="28">
        <f>SUM(F13:H13)</f>
        <v>5373198</v>
      </c>
      <c r="J13" s="16">
        <v>2795622</v>
      </c>
      <c r="K13" s="11"/>
      <c r="N13" s="33"/>
    </row>
    <row r="14" spans="1:15" ht="20.100000000000001" customHeight="1" x14ac:dyDescent="0.4">
      <c r="A14" s="6">
        <v>2007</v>
      </c>
      <c r="B14" s="7">
        <f t="shared" ref="B14:B23" si="3">I14</f>
        <v>5463115</v>
      </c>
      <c r="C14" s="22">
        <f t="shared" si="0"/>
        <v>3325078</v>
      </c>
      <c r="D14" s="10">
        <f t="shared" si="1"/>
        <v>8788193</v>
      </c>
      <c r="F14" s="24">
        <v>4154752</v>
      </c>
      <c r="G14" s="24">
        <v>25047</v>
      </c>
      <c r="H14" s="24">
        <v>1283316</v>
      </c>
      <c r="I14" s="28">
        <f>SUM(F14:H14)</f>
        <v>5463115</v>
      </c>
      <c r="J14" s="16">
        <v>3325078</v>
      </c>
      <c r="K14" s="11"/>
      <c r="L14" s="46"/>
      <c r="M14" s="11" t="s">
        <v>31</v>
      </c>
      <c r="N14" s="33"/>
    </row>
    <row r="15" spans="1:15" ht="20.100000000000001" customHeight="1" x14ac:dyDescent="0.4">
      <c r="A15" s="6">
        <v>2008</v>
      </c>
      <c r="B15" s="7">
        <f t="shared" si="3"/>
        <v>5701699</v>
      </c>
      <c r="C15" s="22">
        <f t="shared" si="0"/>
        <v>3378565</v>
      </c>
      <c r="D15" s="10">
        <f t="shared" si="1"/>
        <v>9080264</v>
      </c>
      <c r="F15" s="24">
        <v>4274666</v>
      </c>
      <c r="G15" s="24">
        <v>31325</v>
      </c>
      <c r="H15" s="25">
        <v>1395708</v>
      </c>
      <c r="I15" s="28">
        <f t="shared" ref="I15:I18" si="4">SUM(F15:H15)</f>
        <v>5701699</v>
      </c>
      <c r="J15" s="25">
        <v>3378565</v>
      </c>
      <c r="K15" s="11"/>
      <c r="L15" s="11"/>
      <c r="M15" s="11"/>
      <c r="N15" s="33"/>
    </row>
    <row r="16" spans="1:15" ht="20.100000000000001" customHeight="1" x14ac:dyDescent="0.4">
      <c r="A16" s="6">
        <v>2009</v>
      </c>
      <c r="B16" s="7">
        <f t="shared" si="3"/>
        <v>6179305</v>
      </c>
      <c r="C16" s="22">
        <f t="shared" si="0"/>
        <v>3460709</v>
      </c>
      <c r="D16" s="10">
        <f t="shared" si="1"/>
        <v>9640014</v>
      </c>
      <c r="F16" s="24">
        <v>4637220</v>
      </c>
      <c r="G16" s="24">
        <v>29290</v>
      </c>
      <c r="H16" s="25">
        <v>1512795</v>
      </c>
      <c r="I16" s="28">
        <f t="shared" si="4"/>
        <v>6179305</v>
      </c>
      <c r="J16" s="25">
        <v>3460709</v>
      </c>
      <c r="K16" s="11"/>
      <c r="L16" s="32"/>
      <c r="M16" s="11" t="s">
        <v>21</v>
      </c>
      <c r="N16" s="33"/>
    </row>
    <row r="17" spans="1:14" ht="20.100000000000001" customHeight="1" x14ac:dyDescent="0.4">
      <c r="A17" s="6">
        <v>2010</v>
      </c>
      <c r="B17" s="7">
        <f t="shared" si="3"/>
        <v>6558650</v>
      </c>
      <c r="C17" s="22">
        <f t="shared" si="0"/>
        <v>3504459</v>
      </c>
      <c r="D17" s="10">
        <f t="shared" si="1"/>
        <v>10063109</v>
      </c>
      <c r="F17" s="24">
        <v>4855563</v>
      </c>
      <c r="G17" s="24">
        <v>29088</v>
      </c>
      <c r="H17" s="25">
        <v>1673999</v>
      </c>
      <c r="I17" s="28">
        <f t="shared" si="4"/>
        <v>6558650</v>
      </c>
      <c r="J17" s="25">
        <v>3504459</v>
      </c>
      <c r="K17" s="11"/>
      <c r="L17" s="11"/>
      <c r="M17" s="11"/>
      <c r="N17" s="33"/>
    </row>
    <row r="18" spans="1:14" ht="20.100000000000001" customHeight="1" x14ac:dyDescent="0.4">
      <c r="A18" s="6">
        <v>2011</v>
      </c>
      <c r="B18" s="7">
        <f t="shared" si="3"/>
        <v>7108202</v>
      </c>
      <c r="C18" s="22">
        <f t="shared" si="0"/>
        <v>4068045</v>
      </c>
      <c r="D18" s="10">
        <f t="shared" si="1"/>
        <v>11176247</v>
      </c>
      <c r="F18" s="24">
        <v>5184963</v>
      </c>
      <c r="G18" s="24">
        <v>21532</v>
      </c>
      <c r="H18" s="25">
        <v>1901707</v>
      </c>
      <c r="I18" s="28">
        <f t="shared" si="4"/>
        <v>7108202</v>
      </c>
      <c r="J18" s="25">
        <v>4068045</v>
      </c>
      <c r="K18" s="11"/>
      <c r="L18" s="11"/>
      <c r="M18" s="11"/>
      <c r="N18" s="33"/>
    </row>
    <row r="19" spans="1:14" ht="20.100000000000001" customHeight="1" x14ac:dyDescent="0.4">
      <c r="A19" s="9">
        <v>2012</v>
      </c>
      <c r="B19" s="7">
        <f t="shared" si="3"/>
        <v>7752730.1848780001</v>
      </c>
      <c r="C19" s="22">
        <f t="shared" si="0"/>
        <v>4112276</v>
      </c>
      <c r="D19" s="10">
        <f t="shared" si="1"/>
        <v>11865006.184877999</v>
      </c>
      <c r="F19" s="25">
        <v>5541012.1282670004</v>
      </c>
      <c r="G19" s="25">
        <v>25507.056611</v>
      </c>
      <c r="H19" s="25">
        <v>2186211</v>
      </c>
      <c r="I19" s="28">
        <f>SUM(F19:H19)</f>
        <v>7752730.1848780001</v>
      </c>
      <c r="J19" s="25">
        <v>4112276</v>
      </c>
      <c r="K19" s="11"/>
      <c r="L19" s="11"/>
      <c r="M19" s="11"/>
      <c r="N19" s="34"/>
    </row>
    <row r="20" spans="1:14" ht="20.100000000000001" customHeight="1" x14ac:dyDescent="0.4">
      <c r="A20" s="9">
        <v>2013</v>
      </c>
      <c r="B20" s="7">
        <f t="shared" si="3"/>
        <v>7854793</v>
      </c>
      <c r="C20" s="22">
        <f t="shared" si="0"/>
        <v>4654495</v>
      </c>
      <c r="D20" s="10">
        <f t="shared" si="1"/>
        <v>12509288</v>
      </c>
      <c r="F20" s="24">
        <v>5584169</v>
      </c>
      <c r="G20" s="24">
        <v>23432</v>
      </c>
      <c r="H20" s="26">
        <v>2247192</v>
      </c>
      <c r="I20" s="28">
        <f t="shared" ref="I20:I23" si="5">SUM(F20:H20)</f>
        <v>7854793</v>
      </c>
      <c r="J20" s="26">
        <v>4654495</v>
      </c>
      <c r="K20" s="11"/>
      <c r="L20" s="11"/>
      <c r="M20" s="11"/>
      <c r="N20" s="33"/>
    </row>
    <row r="21" spans="1:14" ht="20.100000000000001" customHeight="1" x14ac:dyDescent="0.4">
      <c r="A21" s="9">
        <v>2014</v>
      </c>
      <c r="B21" s="7">
        <f t="shared" si="3"/>
        <v>7717848</v>
      </c>
      <c r="C21" s="22">
        <f t="shared" si="0"/>
        <v>4906292</v>
      </c>
      <c r="D21" s="10">
        <f t="shared" si="1"/>
        <v>12624140</v>
      </c>
      <c r="F21" s="24">
        <v>774671</v>
      </c>
      <c r="G21" s="24">
        <v>4372419</v>
      </c>
      <c r="H21" s="26">
        <v>2570758</v>
      </c>
      <c r="I21" s="28">
        <f t="shared" si="5"/>
        <v>7717848</v>
      </c>
      <c r="J21" s="26">
        <v>4906292</v>
      </c>
      <c r="K21" s="11"/>
      <c r="L21" s="11"/>
      <c r="M21" s="11"/>
      <c r="N21" s="33"/>
    </row>
    <row r="22" spans="1:14" ht="20.100000000000001" customHeight="1" x14ac:dyDescent="0.4">
      <c r="A22" s="9">
        <v>2015</v>
      </c>
      <c r="B22" s="7">
        <f t="shared" si="3"/>
        <v>7932828</v>
      </c>
      <c r="C22" s="22">
        <f t="shared" si="0"/>
        <v>4778202</v>
      </c>
      <c r="D22" s="10">
        <f t="shared" si="1"/>
        <v>12711030</v>
      </c>
      <c r="F22" s="24">
        <v>292862</v>
      </c>
      <c r="G22" s="24">
        <v>5115485</v>
      </c>
      <c r="H22" s="26">
        <v>2524481</v>
      </c>
      <c r="I22" s="28">
        <f t="shared" si="5"/>
        <v>7932828</v>
      </c>
      <c r="J22" s="26">
        <v>4778202</v>
      </c>
      <c r="K22" s="11"/>
      <c r="L22" s="11"/>
      <c r="M22" s="11"/>
      <c r="N22" s="33"/>
    </row>
    <row r="23" spans="1:14" ht="20.100000000000001" customHeight="1" x14ac:dyDescent="0.4">
      <c r="A23" s="18">
        <v>2016</v>
      </c>
      <c r="B23" s="7">
        <f t="shared" si="3"/>
        <v>8221315</v>
      </c>
      <c r="C23" s="22">
        <f t="shared" si="0"/>
        <v>4647156</v>
      </c>
      <c r="D23" s="19">
        <f t="shared" si="1"/>
        <v>12868471</v>
      </c>
      <c r="F23" s="24">
        <v>127412</v>
      </c>
      <c r="G23" s="24">
        <v>5506582</v>
      </c>
      <c r="H23" s="26">
        <v>2587321</v>
      </c>
      <c r="I23" s="28">
        <f t="shared" si="5"/>
        <v>8221315</v>
      </c>
      <c r="J23" s="26">
        <v>4647156</v>
      </c>
      <c r="K23" s="11"/>
      <c r="L23" s="11"/>
      <c r="M23" s="11"/>
      <c r="N23" s="33"/>
    </row>
    <row r="24" spans="1:14" ht="20.100000000000001" customHeight="1" x14ac:dyDescent="0.4">
      <c r="A24" s="57">
        <v>2017</v>
      </c>
      <c r="B24" s="58">
        <f>I24</f>
        <v>8321393</v>
      </c>
      <c r="C24" s="59">
        <f t="shared" si="0"/>
        <v>4632261.7051290004</v>
      </c>
      <c r="D24" s="60">
        <f t="shared" si="1"/>
        <v>12953654.705129001</v>
      </c>
      <c r="F24" s="27">
        <v>55315</v>
      </c>
      <c r="G24" s="27">
        <v>5726216</v>
      </c>
      <c r="H24" s="26">
        <v>2539862</v>
      </c>
      <c r="I24" s="28">
        <f>SUM(F24:H24)</f>
        <v>8321393</v>
      </c>
      <c r="J24" s="26">
        <v>4632261.7051290004</v>
      </c>
      <c r="K24" s="11"/>
      <c r="L24" s="11"/>
      <c r="M24" s="11"/>
      <c r="N24" s="33"/>
    </row>
    <row r="25" spans="1:14" ht="20.100000000000001" customHeight="1" x14ac:dyDescent="0.4">
      <c r="A25" s="65">
        <v>2018</v>
      </c>
      <c r="B25" s="66">
        <f>I25</f>
        <v>8789816</v>
      </c>
      <c r="C25" s="67">
        <f t="shared" ref="C25:C26" si="6">J25</f>
        <v>5096288</v>
      </c>
      <c r="D25" s="68">
        <f t="shared" ref="D25:D26" si="7">SUM(B25:C25)</f>
        <v>13886104</v>
      </c>
      <c r="F25" s="27">
        <v>20414</v>
      </c>
      <c r="G25" s="27">
        <v>5986447</v>
      </c>
      <c r="H25" s="26">
        <v>2782955</v>
      </c>
      <c r="I25" s="28">
        <f>SUM(F25:H25)</f>
        <v>8789816</v>
      </c>
      <c r="J25" s="26">
        <v>5096288</v>
      </c>
      <c r="K25" s="11"/>
      <c r="L25" s="11"/>
      <c r="M25" s="11"/>
      <c r="N25" s="33"/>
    </row>
    <row r="26" spans="1:14" ht="20.100000000000001" customHeight="1" x14ac:dyDescent="0.4">
      <c r="A26" s="61">
        <v>2019</v>
      </c>
      <c r="B26" s="62">
        <f>I26</f>
        <v>9212238</v>
      </c>
      <c r="C26" s="63">
        <f t="shared" si="6"/>
        <v>5287634</v>
      </c>
      <c r="D26" s="64">
        <f t="shared" si="7"/>
        <v>14499872</v>
      </c>
      <c r="F26" s="27">
        <v>7375</v>
      </c>
      <c r="G26" s="27">
        <v>6259202</v>
      </c>
      <c r="H26" s="26">
        <v>2945661</v>
      </c>
      <c r="I26" s="28">
        <f>SUM(F26:H26)</f>
        <v>9212238</v>
      </c>
      <c r="J26" s="26">
        <v>5287634</v>
      </c>
      <c r="K26" s="11"/>
      <c r="L26" s="11"/>
      <c r="M26" s="11"/>
      <c r="N26" s="33"/>
    </row>
    <row r="27" spans="1:14" ht="20.100000000000001" customHeight="1" x14ac:dyDescent="0.4">
      <c r="A27" s="17" t="s">
        <v>17</v>
      </c>
      <c r="B27" s="11" t="s">
        <v>20</v>
      </c>
      <c r="F27" s="12"/>
      <c r="G27" s="12"/>
      <c r="H27" s="12"/>
      <c r="I27" s="12"/>
      <c r="J27" s="12" t="s">
        <v>16</v>
      </c>
    </row>
    <row r="28" spans="1:14" ht="20.100000000000001" customHeight="1" x14ac:dyDescent="0.4">
      <c r="A28" s="17" t="s">
        <v>18</v>
      </c>
      <c r="B28" s="11" t="s">
        <v>15</v>
      </c>
      <c r="C28" s="13" t="s">
        <v>6</v>
      </c>
      <c r="F28" s="12"/>
      <c r="G28" s="12"/>
      <c r="H28" s="12" t="s">
        <v>37</v>
      </c>
      <c r="I28" s="12"/>
      <c r="J28" s="12"/>
    </row>
    <row r="29" spans="1:14" ht="20.100000000000001" customHeight="1" x14ac:dyDescent="0.4">
      <c r="A29" s="21"/>
      <c r="B29" s="20"/>
      <c r="F29" s="12"/>
      <c r="G29" s="12" t="s">
        <v>36</v>
      </c>
      <c r="H29" s="12"/>
      <c r="I29" s="12"/>
      <c r="J29" s="12"/>
    </row>
    <row r="30" spans="1:14" ht="20.100000000000001" customHeight="1" x14ac:dyDescent="0.4">
      <c r="A30" s="21" t="s">
        <v>61</v>
      </c>
      <c r="B30" s="20"/>
      <c r="F30" s="12" t="s">
        <v>35</v>
      </c>
      <c r="G30" s="12"/>
      <c r="H30" s="12"/>
      <c r="I30" s="12"/>
      <c r="J30" s="12"/>
    </row>
    <row r="31" spans="1:14" x14ac:dyDescent="0.4">
      <c r="A31" s="3" t="s">
        <v>2</v>
      </c>
      <c r="B31" s="4" t="s">
        <v>3</v>
      </c>
      <c r="C31" s="4" t="s">
        <v>4</v>
      </c>
      <c r="D31" s="5" t="s">
        <v>5</v>
      </c>
      <c r="E31" s="51" t="s">
        <v>62</v>
      </c>
    </row>
    <row r="32" spans="1:14" x14ac:dyDescent="0.4">
      <c r="A32" s="69" t="s">
        <v>38</v>
      </c>
      <c r="B32" s="72">
        <f>원자료!B4*100/$E$32</f>
        <v>1581672.5771273496</v>
      </c>
      <c r="C32" s="72">
        <f>원자료!C4*100/$E32</f>
        <v>3127417.877894877</v>
      </c>
      <c r="D32" s="72">
        <f>원자료!D4*100/$E32</f>
        <v>4709090.4550222261</v>
      </c>
      <c r="E32" s="70">
        <v>60.063000000000002</v>
      </c>
      <c r="G32" s="81" t="s">
        <v>72</v>
      </c>
    </row>
    <row r="33" spans="1:5" x14ac:dyDescent="0.4">
      <c r="A33" s="69" t="s">
        <v>39</v>
      </c>
      <c r="B33" s="72">
        <f>원자료!B5*100/E33</f>
        <v>1316278.4935579784</v>
      </c>
      <c r="C33" s="72">
        <f>원자료!C5*100/$E33</f>
        <v>2173548.9965312192</v>
      </c>
      <c r="D33" s="72">
        <f>원자료!D5*100/$E33</f>
        <v>3489827.4900891976</v>
      </c>
      <c r="E33" s="70">
        <v>64.575999999999993</v>
      </c>
    </row>
    <row r="34" spans="1:5" x14ac:dyDescent="0.4">
      <c r="A34" s="69" t="s">
        <v>40</v>
      </c>
      <c r="B34" s="71">
        <f>원자료!B6*100/E34</f>
        <v>1305663.5074730036</v>
      </c>
      <c r="C34" s="71">
        <f>원자료!C6*100/$E34</f>
        <v>1117110.336246755</v>
      </c>
      <c r="D34" s="71">
        <f>원자료!D6*100/$E34</f>
        <v>2422773.8437197586</v>
      </c>
      <c r="E34" s="70">
        <v>65.100999999999999</v>
      </c>
    </row>
    <row r="35" spans="1:5" x14ac:dyDescent="0.4">
      <c r="A35" s="69" t="s">
        <v>41</v>
      </c>
      <c r="B35" s="71">
        <f>원자료!B7*100/E35</f>
        <v>3349756.6544493181</v>
      </c>
      <c r="C35" s="71">
        <f>원자료!C7*100/$E35</f>
        <v>2466383.7649462237</v>
      </c>
      <c r="D35" s="71">
        <f>원자료!D7*100/$E35</f>
        <v>5816140.4193955418</v>
      </c>
      <c r="E35" s="70">
        <v>66.572000000000003</v>
      </c>
    </row>
    <row r="36" spans="1:5" x14ac:dyDescent="0.4">
      <c r="A36" s="69" t="s">
        <v>42</v>
      </c>
      <c r="B36" s="71">
        <f>원자료!B8*100/E36</f>
        <v>4301447.7691652598</v>
      </c>
      <c r="C36" s="71">
        <f>원자료!C8*100/$E36</f>
        <v>3207132.0313514918</v>
      </c>
      <c r="D36" s="71">
        <f>원자료!D8*100/$E36</f>
        <v>7508579.8005167516</v>
      </c>
      <c r="E36" s="70">
        <v>69.278999999999996</v>
      </c>
    </row>
    <row r="37" spans="1:5" x14ac:dyDescent="0.4">
      <c r="A37" s="69" t="s">
        <v>43</v>
      </c>
      <c r="B37" s="71">
        <f>원자료!B9*100/E37</f>
        <v>0</v>
      </c>
      <c r="C37" s="71">
        <f>원자료!C9*100/$E37</f>
        <v>2369932.4371778127</v>
      </c>
      <c r="D37" s="71">
        <f>원자료!D9*100/$E37</f>
        <v>0</v>
      </c>
      <c r="E37" s="70">
        <v>71.192999999999998</v>
      </c>
    </row>
    <row r="38" spans="1:5" x14ac:dyDescent="0.4">
      <c r="A38" s="69" t="s">
        <v>44</v>
      </c>
      <c r="B38" s="71">
        <f>원자료!B10*100/E38</f>
        <v>5074971.164936563</v>
      </c>
      <c r="C38" s="71">
        <f>원자료!C10*100/$E38</f>
        <v>2555775.8328244793</v>
      </c>
      <c r="D38" s="71">
        <f>원자료!D10*100/$E38</f>
        <v>7630746.9977610428</v>
      </c>
      <c r="E38" s="70">
        <v>73.694999999999993</v>
      </c>
    </row>
    <row r="39" spans="1:5" x14ac:dyDescent="0.4">
      <c r="A39" s="69" t="s">
        <v>45</v>
      </c>
      <c r="B39" s="71">
        <f>원자료!B11*100/E39</f>
        <v>0</v>
      </c>
      <c r="C39" s="71">
        <f>원자료!C11*100/$E39</f>
        <v>2827695.4716338534</v>
      </c>
      <c r="D39" s="71">
        <f>원자료!D11*100/$E39</f>
        <v>0</v>
      </c>
      <c r="E39" s="70">
        <v>76.340999999999994</v>
      </c>
    </row>
    <row r="40" spans="1:5" x14ac:dyDescent="0.4">
      <c r="A40" s="69" t="s">
        <v>46</v>
      </c>
      <c r="B40" s="71">
        <f>원자료!B12*100/E40</f>
        <v>5527211.7689052057</v>
      </c>
      <c r="C40" s="71">
        <f>원자료!C12*100/$E40</f>
        <v>3149082.1477742083</v>
      </c>
      <c r="D40" s="71">
        <f>원자료!D12*100/$E40</f>
        <v>8676293.916679414</v>
      </c>
      <c r="E40" s="70">
        <v>78.444000000000003</v>
      </c>
    </row>
    <row r="41" spans="1:5" x14ac:dyDescent="0.4">
      <c r="A41" s="69" t="s">
        <v>47</v>
      </c>
      <c r="B41" s="71">
        <f>원자료!B13*100/E41</f>
        <v>6699581.0578289824</v>
      </c>
      <c r="C41" s="71">
        <f>원자료!C13*100/$E41</f>
        <v>3485726.0417445949</v>
      </c>
      <c r="D41" s="71">
        <f>원자료!D13*100/$E41</f>
        <v>10185307.099573577</v>
      </c>
      <c r="E41" s="70">
        <v>80.201999999999998</v>
      </c>
    </row>
    <row r="42" spans="1:5" x14ac:dyDescent="0.4">
      <c r="A42" s="69" t="s">
        <v>48</v>
      </c>
      <c r="B42" s="71">
        <f>원자료!B14*100/E42</f>
        <v>6643296.6498449566</v>
      </c>
      <c r="C42" s="71">
        <f>원자료!C14*100/$E42</f>
        <v>4043385.4198334045</v>
      </c>
      <c r="D42" s="71">
        <f>원자료!D14*100/$E42</f>
        <v>10686682.069678361</v>
      </c>
      <c r="E42" s="70">
        <v>82.234999999999999</v>
      </c>
    </row>
    <row r="43" spans="1:5" x14ac:dyDescent="0.4">
      <c r="A43" s="69" t="s">
        <v>49</v>
      </c>
      <c r="B43" s="71">
        <f>원자료!B15*100/E43</f>
        <v>6623797.9065741943</v>
      </c>
      <c r="C43" s="71">
        <f>원자료!C15*100/$E43</f>
        <v>3924958.4683836945</v>
      </c>
      <c r="D43" s="71">
        <f>원자료!D15*100/$E43</f>
        <v>10548756.374957887</v>
      </c>
      <c r="E43" s="70">
        <v>86.078999999999994</v>
      </c>
    </row>
    <row r="44" spans="1:5" x14ac:dyDescent="0.4">
      <c r="A44" s="69" t="s">
        <v>50</v>
      </c>
      <c r="B44" s="71">
        <f>원자료!B16*100/E44</f>
        <v>6986054.5832768055</v>
      </c>
      <c r="C44" s="71">
        <f>원자료!C16*100/$E44</f>
        <v>3912527.6986388098</v>
      </c>
      <c r="D44" s="71">
        <f>원자료!D16*100/$E44</f>
        <v>10898582.281915616</v>
      </c>
      <c r="E44" s="70">
        <v>88.451999999999998</v>
      </c>
    </row>
    <row r="45" spans="1:5" x14ac:dyDescent="0.4">
      <c r="A45" s="69" t="s">
        <v>51</v>
      </c>
      <c r="B45" s="71">
        <f>원자료!B17*100/E45</f>
        <v>7203270.6944459695</v>
      </c>
      <c r="C45" s="71">
        <f>원자료!C17*100/$E45</f>
        <v>3848896.7721386915</v>
      </c>
      <c r="D45" s="71">
        <f>원자료!D17*100/$E45</f>
        <v>11052167.466584662</v>
      </c>
      <c r="E45" s="70">
        <v>91.051000000000002</v>
      </c>
    </row>
    <row r="46" spans="1:5" x14ac:dyDescent="0.4">
      <c r="A46" s="69" t="s">
        <v>52</v>
      </c>
      <c r="B46" s="71">
        <f>원자료!B18*100/E46</f>
        <v>7504673.9233717285</v>
      </c>
      <c r="C46" s="71">
        <f>원자료!C18*100/$E46</f>
        <v>4294947.0527993916</v>
      </c>
      <c r="D46" s="71">
        <f>원자료!D18*100/$E46</f>
        <v>11799620.976171121</v>
      </c>
      <c r="E46" s="70">
        <v>94.716999999999999</v>
      </c>
    </row>
    <row r="47" spans="1:5" x14ac:dyDescent="0.4">
      <c r="A47" s="69" t="s">
        <v>53</v>
      </c>
      <c r="B47" s="71">
        <f>원자료!B19*100/E47</f>
        <v>8009929.0052361321</v>
      </c>
      <c r="C47" s="71">
        <f>원자료!C19*100/$E47</f>
        <v>4248701.8152889274</v>
      </c>
      <c r="D47" s="71">
        <f>원자료!D19*100/$E47</f>
        <v>12258630.820525058</v>
      </c>
      <c r="E47" s="70">
        <v>96.789000000000001</v>
      </c>
    </row>
    <row r="48" spans="1:5" x14ac:dyDescent="0.4">
      <c r="A48" s="69" t="s">
        <v>54</v>
      </c>
      <c r="B48" s="71">
        <f>원자료!B20*100/E48</f>
        <v>8011171.0590731073</v>
      </c>
      <c r="C48" s="71">
        <f>원자료!C20*100/$E48</f>
        <v>4747159.5545039168</v>
      </c>
      <c r="D48" s="71">
        <f>원자료!D20*100/$E48</f>
        <v>12758330.613577023</v>
      </c>
      <c r="E48" s="70">
        <v>98.048000000000002</v>
      </c>
    </row>
    <row r="49" spans="1:5" x14ac:dyDescent="0.4">
      <c r="A49" s="69" t="s">
        <v>55</v>
      </c>
      <c r="B49" s="71">
        <f>원자료!B21*100/E49</f>
        <v>7772410.3204495553</v>
      </c>
      <c r="C49" s="71">
        <f>원자료!C21*100/$E49</f>
        <v>4940977.6631956333</v>
      </c>
      <c r="D49" s="71">
        <f>원자료!D21*100/$E49</f>
        <v>12713387.98364519</v>
      </c>
      <c r="E49" s="70">
        <v>99.298000000000002</v>
      </c>
    </row>
    <row r="50" spans="1:5" x14ac:dyDescent="0.4">
      <c r="A50" s="69" t="s">
        <v>56</v>
      </c>
      <c r="B50" s="71">
        <f>원자료!B22*100/E50</f>
        <v>7932828</v>
      </c>
      <c r="C50" s="71">
        <f>원자료!C22*100/$E50</f>
        <v>4778202</v>
      </c>
      <c r="D50" s="71">
        <f>원자료!D22*100/$E50</f>
        <v>12711030</v>
      </c>
      <c r="E50" s="70">
        <v>100</v>
      </c>
    </row>
    <row r="51" spans="1:5" x14ac:dyDescent="0.4">
      <c r="A51" s="69" t="s">
        <v>57</v>
      </c>
      <c r="B51" s="71">
        <f>원자료!B23*100/E51</f>
        <v>8142334.3567396253</v>
      </c>
      <c r="C51" s="71">
        <f>원자료!C23*100/$E51</f>
        <v>4602511.6371199368</v>
      </c>
      <c r="D51" s="71">
        <f>원자료!D23*100/$E51</f>
        <v>12744845.993859563</v>
      </c>
      <c r="E51" s="70">
        <v>100.97</v>
      </c>
    </row>
    <row r="52" spans="1:5" x14ac:dyDescent="0.4">
      <c r="A52" s="69" t="s">
        <v>58</v>
      </c>
      <c r="B52" s="71">
        <f>원자료!B24*100/E52</f>
        <v>8084516.6618089955</v>
      </c>
      <c r="C52" s="71">
        <f>원자료!C24*100/$E52</f>
        <v>4500399.9855523175</v>
      </c>
      <c r="D52" s="71">
        <f>원자료!D24*100/$E52</f>
        <v>12584916.647361314</v>
      </c>
      <c r="E52" s="70">
        <v>102.93</v>
      </c>
    </row>
    <row r="53" spans="1:5" x14ac:dyDescent="0.4">
      <c r="A53" s="69" t="s">
        <v>59</v>
      </c>
      <c r="B53" s="71">
        <f>원자료!B25*100/E53</f>
        <v>8415333.652465295</v>
      </c>
      <c r="C53" s="71">
        <f>원자료!C25*100/$E53</f>
        <v>4879165.1507898513</v>
      </c>
      <c r="D53" s="71">
        <f>원자료!D25*100/$E53</f>
        <v>13294498.803255146</v>
      </c>
      <c r="E53" s="70">
        <v>104.45</v>
      </c>
    </row>
    <row r="54" spans="1:5" x14ac:dyDescent="0.4">
      <c r="A54" s="69" t="s">
        <v>60</v>
      </c>
      <c r="B54" s="71">
        <f>원자료!B26*100/E54</f>
        <v>8786111.5879828334</v>
      </c>
      <c r="C54" s="71">
        <f>원자료!C26*100/$E54</f>
        <v>5043046.2565569868</v>
      </c>
      <c r="D54" s="71">
        <f>원자료!D26*100/$E54</f>
        <v>13829157.844539819</v>
      </c>
      <c r="E54" s="70">
        <v>104.85</v>
      </c>
    </row>
  </sheetData>
  <mergeCells count="4">
    <mergeCell ref="F1:I1"/>
    <mergeCell ref="F2:G2"/>
    <mergeCell ref="I2:I3"/>
    <mergeCell ref="J2:J3"/>
  </mergeCells>
  <phoneticPr fontId="3" type="noConversion"/>
  <hyperlinks>
    <hyperlink ref="C28" r:id="rId1"/>
  </hyperlinks>
  <pageMargins left="0.39370078740157483" right="0.35433070866141736" top="0.74803149606299213" bottom="0.74803149606299213" header="0.31496062992125984" footer="0.31496062992125984"/>
  <pageSetup paperSize="9" scale="85" orientation="landscape" r:id="rId2"/>
  <ignoredErrors>
    <ignoredError sqref="D12:D23 D10 D4:D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H1" workbookViewId="0">
      <selection activeCell="N4" sqref="N4"/>
    </sheetView>
  </sheetViews>
  <sheetFormatPr defaultRowHeight="17.399999999999999" x14ac:dyDescent="0.4"/>
  <cols>
    <col min="1" max="1" width="5.3984375" bestFit="1" customWidth="1"/>
    <col min="2" max="2" width="11.09765625" bestFit="1" customWidth="1"/>
    <col min="3" max="3" width="10.3984375" bestFit="1" customWidth="1"/>
    <col min="4" max="4" width="5.3984375" bestFit="1" customWidth="1"/>
    <col min="8" max="8" width="22.796875" bestFit="1" customWidth="1"/>
    <col min="9" max="10" width="11.09765625" bestFit="1" customWidth="1"/>
    <col min="11" max="11" width="11.69921875" bestFit="1" customWidth="1"/>
    <col min="12" max="12" width="14.3984375" bestFit="1" customWidth="1"/>
    <col min="13" max="13" width="10.3984375" bestFit="1" customWidth="1"/>
    <col min="14" max="14" width="12.59765625" bestFit="1" customWidth="1"/>
  </cols>
  <sheetData>
    <row r="1" spans="1:14" ht="24.6" customHeight="1" x14ac:dyDescent="0.4">
      <c r="A1" s="80" t="s">
        <v>67</v>
      </c>
      <c r="B1" s="80"/>
      <c r="C1" s="80"/>
      <c r="D1" s="80"/>
      <c r="F1" s="80" t="s">
        <v>68</v>
      </c>
      <c r="G1" s="80"/>
      <c r="H1" s="80"/>
      <c r="I1" s="80"/>
      <c r="L1" t="s">
        <v>70</v>
      </c>
      <c r="M1" t="s">
        <v>69</v>
      </c>
      <c r="N1" t="s">
        <v>71</v>
      </c>
    </row>
    <row r="2" spans="1:14" x14ac:dyDescent="0.4">
      <c r="A2" s="73" t="s">
        <v>63</v>
      </c>
      <c r="B2" s="73" t="s">
        <v>64</v>
      </c>
      <c r="C2" s="73" t="s">
        <v>65</v>
      </c>
      <c r="D2" s="73" t="s">
        <v>66</v>
      </c>
      <c r="F2" s="73" t="s">
        <v>63</v>
      </c>
      <c r="G2" s="73" t="s">
        <v>64</v>
      </c>
      <c r="H2" s="73" t="s">
        <v>65</v>
      </c>
      <c r="I2" s="73" t="s">
        <v>66</v>
      </c>
      <c r="K2" s="74">
        <v>1999</v>
      </c>
      <c r="L2" s="75">
        <v>1.6</v>
      </c>
      <c r="M2" s="73">
        <v>2.4</v>
      </c>
    </row>
    <row r="3" spans="1:14" x14ac:dyDescent="0.4">
      <c r="A3" s="74">
        <v>1999</v>
      </c>
      <c r="B3" s="75">
        <v>0.9</v>
      </c>
      <c r="C3" s="75">
        <v>0.7</v>
      </c>
      <c r="D3" s="75">
        <v>1.6</v>
      </c>
      <c r="F3" s="74">
        <v>1999</v>
      </c>
      <c r="G3" s="73">
        <v>0.9</v>
      </c>
      <c r="H3" s="73">
        <v>0.7</v>
      </c>
      <c r="I3" s="73">
        <v>1.6</v>
      </c>
      <c r="K3" s="74">
        <v>2000</v>
      </c>
      <c r="L3" s="75">
        <v>3.9</v>
      </c>
      <c r="M3" s="73">
        <v>5.8</v>
      </c>
      <c r="N3" s="77">
        <f>(M3-M2)/M2*100</f>
        <v>141.66666666666669</v>
      </c>
    </row>
    <row r="4" spans="1:14" x14ac:dyDescent="0.4">
      <c r="A4" s="74">
        <v>2000</v>
      </c>
      <c r="B4" s="75">
        <v>1.6</v>
      </c>
      <c r="C4" s="75">
        <v>1.6</v>
      </c>
      <c r="D4" s="75">
        <v>3.9</v>
      </c>
      <c r="F4" s="74">
        <v>2000</v>
      </c>
      <c r="G4" s="73">
        <v>1.6</v>
      </c>
      <c r="H4" s="73">
        <v>1.6</v>
      </c>
      <c r="I4" s="73">
        <v>3.9</v>
      </c>
      <c r="K4" s="74">
        <v>2001</v>
      </c>
      <c r="L4" s="75">
        <v>5.2</v>
      </c>
      <c r="M4" s="73">
        <v>7.5</v>
      </c>
      <c r="N4" s="77">
        <f t="shared" ref="N4:N20" si="0">(M4-M3)/M3*100</f>
        <v>29.31034482758621</v>
      </c>
    </row>
    <row r="5" spans="1:14" x14ac:dyDescent="0.4">
      <c r="A5" s="74">
        <v>2001</v>
      </c>
      <c r="B5" s="75">
        <v>2.2000000000000002</v>
      </c>
      <c r="C5" s="75">
        <v>2.2000000000000002</v>
      </c>
      <c r="D5" s="75">
        <v>5.2</v>
      </c>
      <c r="F5" s="74">
        <v>2001</v>
      </c>
      <c r="G5" s="73">
        <v>2.2000000000000002</v>
      </c>
      <c r="H5" s="73">
        <v>2.2000000000000002</v>
      </c>
      <c r="I5" s="73">
        <v>5.2</v>
      </c>
      <c r="K5" s="74">
        <v>2003</v>
      </c>
      <c r="L5" s="75">
        <v>5.6</v>
      </c>
      <c r="M5" s="73">
        <v>7.6</v>
      </c>
      <c r="N5" s="77">
        <f t="shared" si="0"/>
        <v>1.3333333333333286</v>
      </c>
    </row>
    <row r="6" spans="1:14" x14ac:dyDescent="0.4">
      <c r="A6" s="74">
        <v>2003</v>
      </c>
      <c r="B6" s="75">
        <v>1.9</v>
      </c>
      <c r="C6" s="75">
        <v>1.9</v>
      </c>
      <c r="D6" s="75">
        <v>5.6</v>
      </c>
      <c r="F6" s="74">
        <v>2003</v>
      </c>
      <c r="G6" s="73">
        <v>1.9</v>
      </c>
      <c r="H6" s="73">
        <v>1.9</v>
      </c>
      <c r="I6" s="73">
        <v>5.6</v>
      </c>
      <c r="K6" s="74">
        <v>2005</v>
      </c>
      <c r="L6" s="75">
        <v>6.8</v>
      </c>
      <c r="M6" s="73">
        <v>8.6999999999999993</v>
      </c>
      <c r="N6" s="77">
        <f t="shared" si="0"/>
        <v>14.473684210526311</v>
      </c>
    </row>
    <row r="7" spans="1:14" x14ac:dyDescent="0.4">
      <c r="A7" s="74">
        <v>2005</v>
      </c>
      <c r="B7" s="75">
        <v>2.5</v>
      </c>
      <c r="C7" s="75">
        <v>2.5</v>
      </c>
      <c r="D7" s="75">
        <v>6.8</v>
      </c>
      <c r="F7" s="74">
        <v>2005</v>
      </c>
      <c r="G7" s="73">
        <v>2.5</v>
      </c>
      <c r="H7" s="73">
        <v>2.5</v>
      </c>
      <c r="I7" s="73">
        <v>6.8</v>
      </c>
      <c r="K7" s="74">
        <v>2006</v>
      </c>
      <c r="L7" s="75">
        <v>8.1999999999999993</v>
      </c>
      <c r="M7" s="73">
        <v>10.1</v>
      </c>
      <c r="N7" s="77">
        <f t="shared" si="0"/>
        <v>16.09195402298851</v>
      </c>
    </row>
    <row r="8" spans="1:14" x14ac:dyDescent="0.4">
      <c r="A8" s="74">
        <v>2006</v>
      </c>
      <c r="B8" s="75">
        <v>2.8</v>
      </c>
      <c r="C8" s="75">
        <v>2.8</v>
      </c>
      <c r="D8" s="75">
        <v>8.1999999999999993</v>
      </c>
      <c r="F8" s="74">
        <v>2006</v>
      </c>
      <c r="G8" s="73">
        <v>2.8</v>
      </c>
      <c r="H8" s="73">
        <v>2.8</v>
      </c>
      <c r="I8" s="73">
        <v>8.1999999999999993</v>
      </c>
      <c r="K8" s="74">
        <v>2007</v>
      </c>
      <c r="L8" s="75">
        <v>8.8000000000000007</v>
      </c>
      <c r="M8" s="73">
        <v>10.7</v>
      </c>
      <c r="N8" s="77">
        <f t="shared" si="0"/>
        <v>5.9405940594059379</v>
      </c>
    </row>
    <row r="9" spans="1:14" x14ac:dyDescent="0.4">
      <c r="A9" s="74">
        <v>2007</v>
      </c>
      <c r="B9" s="75">
        <v>3.3</v>
      </c>
      <c r="C9" s="75">
        <v>3.3</v>
      </c>
      <c r="D9" s="75">
        <v>8.8000000000000007</v>
      </c>
      <c r="F9" s="74">
        <v>2007</v>
      </c>
      <c r="G9" s="73">
        <v>3.3</v>
      </c>
      <c r="H9" s="73">
        <v>3.3</v>
      </c>
      <c r="I9" s="73">
        <v>8.8000000000000007</v>
      </c>
      <c r="K9" s="74">
        <v>2008</v>
      </c>
      <c r="L9" s="75">
        <v>9.1</v>
      </c>
      <c r="M9" s="73">
        <v>10.5</v>
      </c>
      <c r="N9" s="77">
        <f t="shared" si="0"/>
        <v>-1.8691588785046664</v>
      </c>
    </row>
    <row r="10" spans="1:14" x14ac:dyDescent="0.4">
      <c r="A10" s="74">
        <v>2008</v>
      </c>
      <c r="B10" s="75">
        <v>3.4</v>
      </c>
      <c r="C10" s="73">
        <v>3.4</v>
      </c>
      <c r="D10" s="75">
        <v>9.1</v>
      </c>
      <c r="F10" s="74">
        <v>2008</v>
      </c>
      <c r="G10" s="73">
        <v>3.4</v>
      </c>
      <c r="H10" s="73">
        <v>3.4</v>
      </c>
      <c r="I10" s="73">
        <v>9.1</v>
      </c>
      <c r="K10" s="74">
        <v>2009</v>
      </c>
      <c r="L10" s="75">
        <v>9.6</v>
      </c>
      <c r="M10" s="73">
        <v>10.9</v>
      </c>
      <c r="N10" s="77">
        <f t="shared" si="0"/>
        <v>3.8095238095238129</v>
      </c>
    </row>
    <row r="11" spans="1:14" x14ac:dyDescent="0.4">
      <c r="A11" s="74">
        <v>2009</v>
      </c>
      <c r="B11" s="75">
        <v>3.5</v>
      </c>
      <c r="C11" s="75">
        <v>3.5</v>
      </c>
      <c r="D11" s="75">
        <v>9.6</v>
      </c>
      <c r="F11" s="74">
        <v>2009</v>
      </c>
      <c r="G11" s="73">
        <v>3.5</v>
      </c>
      <c r="H11" s="73">
        <v>3.5</v>
      </c>
      <c r="I11" s="73">
        <v>9.6</v>
      </c>
      <c r="K11" s="74">
        <v>2010</v>
      </c>
      <c r="L11" s="75">
        <v>10.1</v>
      </c>
      <c r="M11" s="73">
        <v>11.1</v>
      </c>
      <c r="N11" s="77">
        <f t="shared" si="0"/>
        <v>1.8348623853210944</v>
      </c>
    </row>
    <row r="12" spans="1:14" x14ac:dyDescent="0.4">
      <c r="A12" s="74">
        <v>2010</v>
      </c>
      <c r="B12" s="75">
        <v>3.5</v>
      </c>
      <c r="C12" s="75">
        <v>3.5</v>
      </c>
      <c r="D12" s="75">
        <v>10.1</v>
      </c>
      <c r="F12" s="74">
        <v>2010</v>
      </c>
      <c r="G12" s="73">
        <v>3.5</v>
      </c>
      <c r="H12" s="73">
        <v>3.5</v>
      </c>
      <c r="I12" s="73">
        <v>10.1</v>
      </c>
      <c r="K12" s="74">
        <v>2011</v>
      </c>
      <c r="L12" s="75">
        <v>11.2</v>
      </c>
      <c r="M12" s="73">
        <v>11.8</v>
      </c>
      <c r="N12" s="77">
        <f t="shared" si="0"/>
        <v>6.3063063063063156</v>
      </c>
    </row>
    <row r="13" spans="1:14" x14ac:dyDescent="0.4">
      <c r="A13" s="74">
        <v>2011</v>
      </c>
      <c r="B13" s="75">
        <v>4.0999999999999996</v>
      </c>
      <c r="C13" s="75">
        <v>4.0999999999999996</v>
      </c>
      <c r="D13" s="75">
        <v>11.2</v>
      </c>
      <c r="F13" s="74">
        <v>2011</v>
      </c>
      <c r="G13" s="73">
        <v>4.0999999999999996</v>
      </c>
      <c r="H13" s="73">
        <v>4.0999999999999996</v>
      </c>
      <c r="I13" s="73">
        <v>11.2</v>
      </c>
      <c r="K13" s="74">
        <v>2012</v>
      </c>
      <c r="L13" s="75">
        <v>11.9</v>
      </c>
      <c r="M13" s="73">
        <v>12.3</v>
      </c>
      <c r="N13" s="77">
        <f t="shared" si="0"/>
        <v>4.2372881355932197</v>
      </c>
    </row>
    <row r="14" spans="1:14" x14ac:dyDescent="0.4">
      <c r="A14" s="74">
        <v>2012</v>
      </c>
      <c r="B14" s="75">
        <v>4.0999999999999996</v>
      </c>
      <c r="C14" s="75">
        <v>4.0999999999999996</v>
      </c>
      <c r="D14" s="75">
        <v>11.9</v>
      </c>
      <c r="F14" s="74">
        <v>2012</v>
      </c>
      <c r="G14" s="73">
        <v>4.0999999999999996</v>
      </c>
      <c r="H14" s="73">
        <v>4.0999999999999996</v>
      </c>
      <c r="I14" s="73">
        <v>11.9</v>
      </c>
      <c r="K14" s="74">
        <v>2013</v>
      </c>
      <c r="L14" s="75">
        <v>12.5</v>
      </c>
      <c r="M14" s="73">
        <v>12.8</v>
      </c>
      <c r="N14" s="77">
        <f t="shared" si="0"/>
        <v>4.0650406504065035</v>
      </c>
    </row>
    <row r="15" spans="1:14" x14ac:dyDescent="0.4">
      <c r="A15" s="74">
        <v>2013</v>
      </c>
      <c r="B15" s="75">
        <v>4.7</v>
      </c>
      <c r="C15" s="75">
        <v>4.7</v>
      </c>
      <c r="D15" s="75">
        <v>12.5</v>
      </c>
      <c r="F15" s="74">
        <v>2013</v>
      </c>
      <c r="G15" s="73">
        <v>4.7</v>
      </c>
      <c r="H15" s="73">
        <v>4.7</v>
      </c>
      <c r="I15" s="73">
        <v>12.5</v>
      </c>
      <c r="K15" s="74">
        <v>2014</v>
      </c>
      <c r="L15" s="75">
        <v>12.6</v>
      </c>
      <c r="M15" s="73">
        <v>12.7</v>
      </c>
      <c r="N15" s="77">
        <f t="shared" si="0"/>
        <v>-0.7812500000000111</v>
      </c>
    </row>
    <row r="16" spans="1:14" x14ac:dyDescent="0.4">
      <c r="A16" s="74">
        <v>2014</v>
      </c>
      <c r="B16" s="75">
        <v>4.9000000000000004</v>
      </c>
      <c r="C16" s="75">
        <v>4.9000000000000004</v>
      </c>
      <c r="D16" s="75">
        <v>12.6</v>
      </c>
      <c r="F16" s="74">
        <v>2014</v>
      </c>
      <c r="G16" s="73">
        <v>4.9000000000000004</v>
      </c>
      <c r="H16" s="73">
        <v>4.9000000000000004</v>
      </c>
      <c r="I16" s="73">
        <v>12.6</v>
      </c>
      <c r="K16" s="74">
        <v>2015</v>
      </c>
      <c r="L16" s="75">
        <v>12.7</v>
      </c>
      <c r="M16" s="73">
        <v>12.7</v>
      </c>
      <c r="N16" s="77">
        <f t="shared" si="0"/>
        <v>0</v>
      </c>
    </row>
    <row r="17" spans="1:14" x14ac:dyDescent="0.4">
      <c r="A17" s="74">
        <v>2015</v>
      </c>
      <c r="B17" s="75">
        <v>4.8</v>
      </c>
      <c r="C17" s="75">
        <v>4.8</v>
      </c>
      <c r="D17" s="75">
        <v>12.7</v>
      </c>
      <c r="F17" s="74">
        <v>2015</v>
      </c>
      <c r="G17" s="73">
        <v>4.8</v>
      </c>
      <c r="H17" s="73">
        <v>4.8</v>
      </c>
      <c r="I17" s="73">
        <v>12.7</v>
      </c>
      <c r="K17" s="74">
        <v>2016</v>
      </c>
      <c r="L17" s="75">
        <v>12.9</v>
      </c>
      <c r="M17" s="73">
        <v>12.7</v>
      </c>
      <c r="N17" s="77">
        <f t="shared" si="0"/>
        <v>0</v>
      </c>
    </row>
    <row r="18" spans="1:14" x14ac:dyDescent="0.4">
      <c r="A18" s="74">
        <v>2016</v>
      </c>
      <c r="B18" s="75">
        <v>4.5999999999999996</v>
      </c>
      <c r="C18" s="75">
        <v>4.5999999999999996</v>
      </c>
      <c r="D18" s="75">
        <v>12.9</v>
      </c>
      <c r="F18" s="74">
        <v>2016</v>
      </c>
      <c r="G18" s="73">
        <v>4.5999999999999996</v>
      </c>
      <c r="H18" s="73">
        <v>4.5999999999999996</v>
      </c>
      <c r="I18" s="73">
        <v>12.9</v>
      </c>
      <c r="K18" s="74">
        <v>2017</v>
      </c>
      <c r="L18" s="75">
        <v>13</v>
      </c>
      <c r="M18" s="73">
        <v>12.6</v>
      </c>
      <c r="N18" s="77">
        <f t="shared" si="0"/>
        <v>-0.78740157480314688</v>
      </c>
    </row>
    <row r="19" spans="1:14" x14ac:dyDescent="0.4">
      <c r="A19" s="74">
        <v>2017</v>
      </c>
      <c r="B19" s="75">
        <v>4.5999999999999996</v>
      </c>
      <c r="C19" s="75">
        <v>4.5999999999999996</v>
      </c>
      <c r="D19" s="75">
        <v>13</v>
      </c>
      <c r="F19" s="74">
        <v>2017</v>
      </c>
      <c r="G19" s="73">
        <v>4.5999999999999996</v>
      </c>
      <c r="H19" s="73">
        <v>4.5999999999999996</v>
      </c>
      <c r="I19" s="73">
        <v>13</v>
      </c>
      <c r="K19" s="76">
        <v>2018</v>
      </c>
      <c r="L19" s="75">
        <v>13.9</v>
      </c>
      <c r="M19" s="73">
        <v>13.3</v>
      </c>
      <c r="N19" s="77">
        <f t="shared" si="0"/>
        <v>5.5555555555555642</v>
      </c>
    </row>
    <row r="20" spans="1:14" x14ac:dyDescent="0.4">
      <c r="A20" s="76">
        <v>2018</v>
      </c>
      <c r="B20" s="73">
        <v>5.0999999999999996</v>
      </c>
      <c r="C20" s="75">
        <v>5.0999999999999996</v>
      </c>
      <c r="D20" s="75">
        <v>13.9</v>
      </c>
      <c r="F20" s="76">
        <v>2018</v>
      </c>
      <c r="G20" s="73">
        <v>5.0999999999999996</v>
      </c>
      <c r="H20" s="73">
        <v>5.0999999999999996</v>
      </c>
      <c r="I20" s="73">
        <v>13.9</v>
      </c>
      <c r="K20" s="73">
        <v>2019</v>
      </c>
      <c r="L20" s="73">
        <v>14.5</v>
      </c>
      <c r="M20" s="73">
        <v>13.8</v>
      </c>
      <c r="N20" s="77">
        <f t="shared" si="0"/>
        <v>3.7593984962406015</v>
      </c>
    </row>
    <row r="21" spans="1:14" x14ac:dyDescent="0.4">
      <c r="A21" s="73">
        <v>2019</v>
      </c>
      <c r="B21" s="73">
        <v>5.3</v>
      </c>
      <c r="C21" s="75">
        <v>5.3</v>
      </c>
      <c r="D21" s="73">
        <v>14.5</v>
      </c>
      <c r="F21" s="73">
        <v>2019</v>
      </c>
      <c r="G21" s="73">
        <v>5.3</v>
      </c>
      <c r="H21" s="73">
        <v>5.3</v>
      </c>
      <c r="I21" s="73">
        <v>14.5</v>
      </c>
    </row>
  </sheetData>
  <mergeCells count="2">
    <mergeCell ref="A1:D1"/>
    <mergeCell ref="F1:I1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종합</vt:lpstr>
      <vt:lpstr>원자료</vt:lpstr>
      <vt:lpstr>요약</vt:lpstr>
      <vt:lpstr>원자료!Print_Area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LG</cp:lastModifiedBy>
  <cp:lastPrinted>2019-04-25T01:57:54Z</cp:lastPrinted>
  <dcterms:created xsi:type="dcterms:W3CDTF">2018-10-04T07:08:42Z</dcterms:created>
  <dcterms:modified xsi:type="dcterms:W3CDTF">2021-10-14T02:17:13Z</dcterms:modified>
</cp:coreProperties>
</file>